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31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 ปีงบประมาณ 2564\64 งานแผนประจำปี ทภ.3\64 งานซ่อมเรือนแถวประทวน ป.21 พัน.30 ส.พัน.11 พล.ม.1(ระยะที่ 2) 7,909,300 บาท\เอกสารลงเว็บไซต์\"/>
    </mc:Choice>
  </mc:AlternateContent>
  <bookViews>
    <workbookView xWindow="0" yWindow="0" windowWidth="20490" windowHeight="7800" firstSheet="2" activeTab="2"/>
  </bookViews>
  <sheets>
    <sheet name="Sheet2" sheetId="2" state="hidden" r:id="rId1"/>
    <sheet name="Sheet3" sheetId="3" state="hidden" r:id="rId2"/>
    <sheet name="BOQ ปร.4" sheetId="13" r:id="rId3"/>
  </sheets>
  <definedNames>
    <definedName name="_xlnm.Print_Area" localSheetId="2">'BOQ ปร.4'!$A$1:$L$584</definedName>
    <definedName name="_xlnm.Print_Titles" localSheetId="2">'BOQ ปร.4'!$1:$6</definedName>
  </definedNames>
  <calcPr calcId="162913"/>
</workbook>
</file>

<file path=xl/calcChain.xml><?xml version="1.0" encoding="utf-8"?>
<calcChain xmlns="http://schemas.openxmlformats.org/spreadsheetml/2006/main">
  <c r="H124" i="13" l="1"/>
  <c r="J124" i="13"/>
  <c r="H407" i="13"/>
  <c r="K407" i="13"/>
  <c r="K124" i="13" l="1"/>
  <c r="K572" i="13" l="1"/>
  <c r="K569" i="13"/>
  <c r="J558" i="13" l="1"/>
  <c r="H558" i="13"/>
  <c r="J553" i="13"/>
  <c r="H553" i="13"/>
  <c r="J459" i="13"/>
  <c r="H459" i="13"/>
  <c r="J460" i="13"/>
  <c r="H460" i="13"/>
  <c r="J305" i="13"/>
  <c r="J496" i="13"/>
  <c r="H496" i="13"/>
  <c r="J304" i="13"/>
  <c r="H304" i="13"/>
  <c r="J255" i="13"/>
  <c r="H255" i="13"/>
  <c r="J249" i="13"/>
  <c r="H249" i="13"/>
  <c r="J198" i="13"/>
  <c r="H198" i="13"/>
  <c r="J238" i="13"/>
  <c r="H238" i="13"/>
  <c r="J237" i="13"/>
  <c r="H237" i="13"/>
  <c r="J201" i="13"/>
  <c r="J200" i="13"/>
  <c r="H200" i="13"/>
  <c r="K200" i="13" l="1"/>
  <c r="K460" i="13"/>
  <c r="K558" i="13"/>
  <c r="K249" i="13"/>
  <c r="K304" i="13"/>
  <c r="K459" i="13"/>
  <c r="K496" i="13"/>
  <c r="K553" i="13"/>
  <c r="K237" i="13"/>
  <c r="K255" i="13"/>
  <c r="K238" i="13"/>
  <c r="K198" i="13"/>
  <c r="H572" i="13" l="1"/>
  <c r="H569" i="13"/>
  <c r="K573" i="13" l="1"/>
  <c r="J555" i="13" l="1"/>
  <c r="H555" i="13"/>
  <c r="J554" i="13"/>
  <c r="H554" i="13"/>
  <c r="J552" i="13"/>
  <c r="H552" i="13"/>
  <c r="K551" i="13"/>
  <c r="J549" i="13"/>
  <c r="H549" i="13"/>
  <c r="K546" i="13"/>
  <c r="H546" i="13"/>
  <c r="K545" i="13"/>
  <c r="H545" i="13"/>
  <c r="K544" i="13"/>
  <c r="H544" i="13"/>
  <c r="J542" i="13"/>
  <c r="H542" i="13"/>
  <c r="J540" i="13"/>
  <c r="H540" i="13"/>
  <c r="J539" i="13"/>
  <c r="H539" i="13"/>
  <c r="J537" i="13"/>
  <c r="H537" i="13"/>
  <c r="J535" i="13"/>
  <c r="H535" i="13"/>
  <c r="J529" i="13"/>
  <c r="H529" i="13"/>
  <c r="K526" i="13"/>
  <c r="H526" i="13"/>
  <c r="J525" i="13"/>
  <c r="H525" i="13"/>
  <c r="J524" i="13"/>
  <c r="H524" i="13"/>
  <c r="H523" i="13"/>
  <c r="K523" i="13" s="1"/>
  <c r="J520" i="13"/>
  <c r="H520" i="13"/>
  <c r="J518" i="13"/>
  <c r="H518" i="13"/>
  <c r="J516" i="13"/>
  <c r="H516" i="13"/>
  <c r="J513" i="13"/>
  <c r="H513" i="13"/>
  <c r="J511" i="13"/>
  <c r="H511" i="13"/>
  <c r="J509" i="13"/>
  <c r="H509" i="13"/>
  <c r="J507" i="13"/>
  <c r="H507" i="13"/>
  <c r="J505" i="13"/>
  <c r="H505" i="13"/>
  <c r="J501" i="13"/>
  <c r="H501" i="13"/>
  <c r="J500" i="13"/>
  <c r="H500" i="13"/>
  <c r="J498" i="13"/>
  <c r="H498" i="13"/>
  <c r="K494" i="13"/>
  <c r="H494" i="13"/>
  <c r="J492" i="13"/>
  <c r="H492" i="13"/>
  <c r="J491" i="13"/>
  <c r="H491" i="13"/>
  <c r="K490" i="13"/>
  <c r="H490" i="13"/>
  <c r="K487" i="13"/>
  <c r="J487" i="13"/>
  <c r="K485" i="13"/>
  <c r="J485" i="13"/>
  <c r="K484" i="13"/>
  <c r="J484" i="13"/>
  <c r="K483" i="13"/>
  <c r="J483" i="13"/>
  <c r="K482" i="13"/>
  <c r="J482" i="13"/>
  <c r="J478" i="13"/>
  <c r="H478" i="13"/>
  <c r="J476" i="13"/>
  <c r="H476" i="13"/>
  <c r="K474" i="13"/>
  <c r="H474" i="13"/>
  <c r="K473" i="13"/>
  <c r="H473" i="13"/>
  <c r="K472" i="13"/>
  <c r="H472" i="13"/>
  <c r="J471" i="13"/>
  <c r="H471" i="13"/>
  <c r="J469" i="13"/>
  <c r="H469" i="13"/>
  <c r="J464" i="13"/>
  <c r="H464" i="13"/>
  <c r="J462" i="13"/>
  <c r="H462" i="13"/>
  <c r="H457" i="13"/>
  <c r="K457" i="13" s="1"/>
  <c r="J454" i="13"/>
  <c r="H454" i="13"/>
  <c r="J453" i="13"/>
  <c r="H453" i="13"/>
  <c r="K452" i="13"/>
  <c r="H452" i="13"/>
  <c r="K449" i="13"/>
  <c r="J449" i="13"/>
  <c r="K448" i="13"/>
  <c r="J448" i="13"/>
  <c r="J445" i="13"/>
  <c r="H445" i="13"/>
  <c r="J443" i="13"/>
  <c r="H443" i="13"/>
  <c r="J441" i="13"/>
  <c r="H441" i="13"/>
  <c r="J437" i="13"/>
  <c r="H437" i="13"/>
  <c r="J436" i="13"/>
  <c r="K436" i="13" s="1"/>
  <c r="J435" i="13"/>
  <c r="H435" i="13"/>
  <c r="J434" i="13"/>
  <c r="H434" i="13"/>
  <c r="J433" i="13"/>
  <c r="H433" i="13"/>
  <c r="J432" i="13"/>
  <c r="H432" i="13"/>
  <c r="J431" i="13"/>
  <c r="H431" i="13"/>
  <c r="J430" i="13"/>
  <c r="H430" i="13"/>
  <c r="J429" i="13"/>
  <c r="K429" i="13" s="1"/>
  <c r="J424" i="13"/>
  <c r="H424" i="13"/>
  <c r="J422" i="13"/>
  <c r="K422" i="13" s="1"/>
  <c r="J421" i="13"/>
  <c r="K421" i="13" s="1"/>
  <c r="J418" i="13"/>
  <c r="K418" i="13" s="1"/>
  <c r="J417" i="13"/>
  <c r="H417" i="13"/>
  <c r="J416" i="13"/>
  <c r="H416" i="13"/>
  <c r="J415" i="13"/>
  <c r="H415" i="13"/>
  <c r="J414" i="13"/>
  <c r="H414" i="13"/>
  <c r="J413" i="13"/>
  <c r="H413" i="13"/>
  <c r="J412" i="13"/>
  <c r="H412" i="13"/>
  <c r="K410" i="13"/>
  <c r="H410" i="13"/>
  <c r="K409" i="13"/>
  <c r="H409" i="13"/>
  <c r="K406" i="13"/>
  <c r="H406" i="13"/>
  <c r="J405" i="13"/>
  <c r="H405" i="13"/>
  <c r="J404" i="13"/>
  <c r="H404" i="13"/>
  <c r="J403" i="13"/>
  <c r="H403" i="13"/>
  <c r="J402" i="13"/>
  <c r="H402" i="13"/>
  <c r="J401" i="13"/>
  <c r="H401" i="13"/>
  <c r="J400" i="13"/>
  <c r="H400" i="13"/>
  <c r="J399" i="13"/>
  <c r="H399" i="13"/>
  <c r="J398" i="13"/>
  <c r="H398" i="13"/>
  <c r="J394" i="13"/>
  <c r="H394" i="13"/>
  <c r="J393" i="13"/>
  <c r="H393" i="13"/>
  <c r="J391" i="13"/>
  <c r="H391" i="13"/>
  <c r="J390" i="13"/>
  <c r="H390" i="13"/>
  <c r="J388" i="13"/>
  <c r="H388" i="13"/>
  <c r="K385" i="13"/>
  <c r="H385" i="13"/>
  <c r="K384" i="13"/>
  <c r="H384" i="13"/>
  <c r="K383" i="13"/>
  <c r="H383" i="13"/>
  <c r="K382" i="13"/>
  <c r="H382" i="13"/>
  <c r="J380" i="13"/>
  <c r="H380" i="13"/>
  <c r="J377" i="13"/>
  <c r="H377" i="13"/>
  <c r="J375" i="13"/>
  <c r="H375" i="13"/>
  <c r="J372" i="13"/>
  <c r="H372" i="13"/>
  <c r="J370" i="13"/>
  <c r="H370" i="13"/>
  <c r="J368" i="13"/>
  <c r="H368" i="13"/>
  <c r="K364" i="13"/>
  <c r="J364" i="13"/>
  <c r="J361" i="13"/>
  <c r="H361" i="13"/>
  <c r="J359" i="13"/>
  <c r="H359" i="13"/>
  <c r="J354" i="13"/>
  <c r="K354" i="13" s="1"/>
  <c r="J353" i="13"/>
  <c r="K353" i="13" s="1"/>
  <c r="J350" i="13"/>
  <c r="H350" i="13"/>
  <c r="J349" i="13"/>
  <c r="H349" i="13"/>
  <c r="J347" i="13"/>
  <c r="H347" i="13"/>
  <c r="J343" i="13"/>
  <c r="H343" i="13"/>
  <c r="J341" i="13"/>
  <c r="H341" i="13"/>
  <c r="K339" i="13"/>
  <c r="J339" i="13"/>
  <c r="J336" i="13"/>
  <c r="H336" i="13"/>
  <c r="J334" i="13"/>
  <c r="H334" i="13"/>
  <c r="J332" i="13"/>
  <c r="H332" i="13"/>
  <c r="K330" i="13"/>
  <c r="J330" i="13"/>
  <c r="J327" i="13"/>
  <c r="H327" i="13"/>
  <c r="K325" i="13"/>
  <c r="J325" i="13"/>
  <c r="J322" i="13"/>
  <c r="H322" i="13"/>
  <c r="K318" i="13"/>
  <c r="H318" i="13"/>
  <c r="J317" i="13"/>
  <c r="H317" i="13"/>
  <c r="J315" i="13"/>
  <c r="H315" i="13"/>
  <c r="K313" i="13"/>
  <c r="J313" i="13"/>
  <c r="K539" i="13" l="1"/>
  <c r="K542" i="13"/>
  <c r="K317" i="13"/>
  <c r="K322" i="13"/>
  <c r="K323" i="13" s="1"/>
  <c r="K327" i="13"/>
  <c r="K328" i="13" s="1"/>
  <c r="K336" i="13"/>
  <c r="K350" i="13"/>
  <c r="K431" i="13"/>
  <c r="K435" i="13"/>
  <c r="K334" i="13"/>
  <c r="K361" i="13"/>
  <c r="K368" i="13"/>
  <c r="K372" i="13"/>
  <c r="K377" i="13"/>
  <c r="K401" i="13"/>
  <c r="K405" i="13"/>
  <c r="K432" i="13"/>
  <c r="K434" i="13"/>
  <c r="K549" i="13"/>
  <c r="K462" i="13"/>
  <c r="K469" i="13"/>
  <c r="K500" i="13"/>
  <c r="K505" i="13"/>
  <c r="K552" i="13"/>
  <c r="K555" i="13"/>
  <c r="K464" i="13"/>
  <c r="K404" i="13"/>
  <c r="K441" i="13"/>
  <c r="K414" i="13"/>
  <c r="K507" i="13"/>
  <c r="K380" i="13"/>
  <c r="K390" i="13"/>
  <c r="K393" i="13"/>
  <c r="K398" i="13"/>
  <c r="K400" i="13"/>
  <c r="K443" i="13"/>
  <c r="K391" i="13"/>
  <c r="K399" i="13"/>
  <c r="K433" i="13"/>
  <c r="K437" i="13"/>
  <c r="K417" i="13"/>
  <c r="K454" i="13"/>
  <c r="K492" i="13"/>
  <c r="K509" i="13"/>
  <c r="K518" i="13"/>
  <c r="K343" i="13"/>
  <c r="K349" i="13"/>
  <c r="K416" i="13"/>
  <c r="K424" i="13"/>
  <c r="K425" i="13" s="1"/>
  <c r="K430" i="13"/>
  <c r="K471" i="13"/>
  <c r="K476" i="13"/>
  <c r="K491" i="13"/>
  <c r="K498" i="13"/>
  <c r="K511" i="13"/>
  <c r="K516" i="13"/>
  <c r="K520" i="13"/>
  <c r="K537" i="13"/>
  <c r="K403" i="13"/>
  <c r="K315" i="13"/>
  <c r="K332" i="13"/>
  <c r="K337" i="13" s="1"/>
  <c r="K359" i="13"/>
  <c r="K388" i="13"/>
  <c r="K402" i="13"/>
  <c r="K413" i="13"/>
  <c r="K415" i="13"/>
  <c r="K445" i="13"/>
  <c r="K453" i="13"/>
  <c r="K513" i="13"/>
  <c r="K524" i="13"/>
  <c r="K540" i="13"/>
  <c r="K554" i="13"/>
  <c r="K341" i="13"/>
  <c r="K344" i="13" s="1"/>
  <c r="K347" i="13"/>
  <c r="K370" i="13"/>
  <c r="K375" i="13"/>
  <c r="K394" i="13"/>
  <c r="K412" i="13"/>
  <c r="K478" i="13"/>
  <c r="K501" i="13"/>
  <c r="K525" i="13"/>
  <c r="K529" i="13"/>
  <c r="K535" i="13"/>
  <c r="J298" i="13"/>
  <c r="H298" i="13"/>
  <c r="K559" i="13" l="1"/>
  <c r="K319" i="13"/>
  <c r="K386" i="13"/>
  <c r="K362" i="13"/>
  <c r="K438" i="13"/>
  <c r="K446" i="13"/>
  <c r="K479" i="13"/>
  <c r="K351" i="13"/>
  <c r="K419" i="13"/>
  <c r="K298" i="13"/>
  <c r="K561" i="13" l="1"/>
  <c r="H576" i="13"/>
  <c r="K576" i="13" s="1"/>
  <c r="K577" i="13" s="1"/>
  <c r="K578" i="13" s="1"/>
  <c r="J307" i="13"/>
  <c r="H307" i="13"/>
  <c r="J306" i="13"/>
  <c r="H306" i="13"/>
  <c r="H305" i="13"/>
  <c r="K305" i="13" s="1"/>
  <c r="J301" i="13"/>
  <c r="H301" i="13"/>
  <c r="J300" i="13"/>
  <c r="K300" i="13" s="1"/>
  <c r="J295" i="13"/>
  <c r="H295" i="13"/>
  <c r="J294" i="13"/>
  <c r="H294" i="13"/>
  <c r="H293" i="13"/>
  <c r="K293" i="13" s="1"/>
  <c r="H292" i="13"/>
  <c r="K292" i="13" s="1"/>
  <c r="H291" i="13"/>
  <c r="K291" i="13" s="1"/>
  <c r="H290" i="13"/>
  <c r="K290" i="13" s="1"/>
  <c r="H288" i="13"/>
  <c r="K288" i="13" s="1"/>
  <c r="J285" i="13"/>
  <c r="H285" i="13"/>
  <c r="H283" i="13"/>
  <c r="K283" i="13" s="1"/>
  <c r="J281" i="13"/>
  <c r="H281" i="13"/>
  <c r="J277" i="13"/>
  <c r="H277" i="13"/>
  <c r="H272" i="13"/>
  <c r="K272" i="13" s="1"/>
  <c r="J268" i="13"/>
  <c r="H268" i="13"/>
  <c r="J266" i="13"/>
  <c r="H266" i="13"/>
  <c r="J264" i="13"/>
  <c r="H264" i="13"/>
  <c r="J262" i="13"/>
  <c r="H262" i="13"/>
  <c r="J260" i="13"/>
  <c r="H260" i="13"/>
  <c r="J259" i="13"/>
  <c r="H259" i="13"/>
  <c r="J257" i="13"/>
  <c r="H257" i="13"/>
  <c r="J251" i="13"/>
  <c r="H251" i="13"/>
  <c r="J245" i="13"/>
  <c r="H245" i="13"/>
  <c r="J243" i="13"/>
  <c r="H243" i="13"/>
  <c r="J242" i="13"/>
  <c r="H242" i="13"/>
  <c r="J240" i="13"/>
  <c r="H240" i="13"/>
  <c r="J236" i="13"/>
  <c r="K236" i="13" s="1"/>
  <c r="J235" i="13"/>
  <c r="K235" i="13" s="1"/>
  <c r="K233" i="13"/>
  <c r="H233" i="13"/>
  <c r="J230" i="13"/>
  <c r="H230" i="13"/>
  <c r="K229" i="13"/>
  <c r="K228" i="13"/>
  <c r="J228" i="13"/>
  <c r="J227" i="13"/>
  <c r="K227" i="13" s="1"/>
  <c r="J226" i="13"/>
  <c r="K226" i="13" s="1"/>
  <c r="J222" i="13"/>
  <c r="H222" i="13"/>
  <c r="J220" i="13"/>
  <c r="H220" i="13"/>
  <c r="J218" i="13"/>
  <c r="H218" i="13"/>
  <c r="H216" i="13"/>
  <c r="K216" i="13" s="1"/>
  <c r="H215" i="13"/>
  <c r="K215" i="13" s="1"/>
  <c r="H214" i="13"/>
  <c r="K214" i="13" s="1"/>
  <c r="H213" i="13"/>
  <c r="K213" i="13" s="1"/>
  <c r="J210" i="13"/>
  <c r="H210" i="13"/>
  <c r="J206" i="13"/>
  <c r="H206" i="13"/>
  <c r="J204" i="13"/>
  <c r="H204" i="13"/>
  <c r="H201" i="13"/>
  <c r="K201" i="13" s="1"/>
  <c r="J195" i="13"/>
  <c r="H195" i="13"/>
  <c r="J194" i="13"/>
  <c r="H194" i="13"/>
  <c r="J193" i="13"/>
  <c r="K193" i="13" s="1"/>
  <c r="J192" i="13"/>
  <c r="K192" i="13" s="1"/>
  <c r="J189" i="13"/>
  <c r="H189" i="13"/>
  <c r="J187" i="13"/>
  <c r="H187" i="13"/>
  <c r="J185" i="13"/>
  <c r="H185" i="13"/>
  <c r="J181" i="13"/>
  <c r="K181" i="13" s="1"/>
  <c r="H180" i="13"/>
  <c r="K180" i="13" s="1"/>
  <c r="J179" i="13"/>
  <c r="H179" i="13"/>
  <c r="H178" i="13"/>
  <c r="K178" i="13" s="1"/>
  <c r="H177" i="13"/>
  <c r="K177" i="13" s="1"/>
  <c r="H176" i="13"/>
  <c r="K176" i="13" s="1"/>
  <c r="H175" i="13"/>
  <c r="K175" i="13" s="1"/>
  <c r="H172" i="13"/>
  <c r="K172" i="13" s="1"/>
  <c r="H171" i="13"/>
  <c r="K171" i="13" s="1"/>
  <c r="H170" i="13"/>
  <c r="K170" i="13" s="1"/>
  <c r="H169" i="13"/>
  <c r="K169" i="13" s="1"/>
  <c r="H168" i="13"/>
  <c r="K168" i="13" s="1"/>
  <c r="H166" i="13"/>
  <c r="K166" i="13" s="1"/>
  <c r="J163" i="13"/>
  <c r="H163" i="13"/>
  <c r="J160" i="13"/>
  <c r="H160" i="13"/>
  <c r="J158" i="13"/>
  <c r="H158" i="13"/>
  <c r="J156" i="13"/>
  <c r="H156" i="13"/>
  <c r="J154" i="13"/>
  <c r="H154" i="13"/>
  <c r="J152" i="13"/>
  <c r="H152" i="13"/>
  <c r="J148" i="13"/>
  <c r="K148" i="13" s="1"/>
  <c r="J144" i="13"/>
  <c r="H144" i="13"/>
  <c r="J143" i="13"/>
  <c r="K143" i="13" s="1"/>
  <c r="J142" i="13"/>
  <c r="H142" i="13"/>
  <c r="J141" i="13"/>
  <c r="H141" i="13"/>
  <c r="J140" i="13"/>
  <c r="H140" i="13"/>
  <c r="J139" i="13"/>
  <c r="H139" i="13"/>
  <c r="J138" i="13"/>
  <c r="H138" i="13"/>
  <c r="J137" i="13"/>
  <c r="H137" i="13"/>
  <c r="J136" i="13"/>
  <c r="K136" i="13" s="1"/>
  <c r="J132" i="13"/>
  <c r="H132" i="13"/>
  <c r="J130" i="13"/>
  <c r="K130" i="13" s="1"/>
  <c r="J129" i="13"/>
  <c r="K129" i="13" s="1"/>
  <c r="J126" i="13"/>
  <c r="K126" i="13" s="1"/>
  <c r="J125" i="13"/>
  <c r="H125" i="13"/>
  <c r="J123" i="13"/>
  <c r="H123" i="13"/>
  <c r="J122" i="13"/>
  <c r="H122" i="13"/>
  <c r="J121" i="13"/>
  <c r="H121" i="13"/>
  <c r="J120" i="13"/>
  <c r="H120" i="13"/>
  <c r="H118" i="13"/>
  <c r="K118" i="13" s="1"/>
  <c r="J117" i="13"/>
  <c r="H117" i="13"/>
  <c r="H116" i="13"/>
  <c r="K116" i="13" s="1"/>
  <c r="J115" i="13"/>
  <c r="H115" i="13"/>
  <c r="J114" i="13"/>
  <c r="H114" i="13"/>
  <c r="J113" i="13"/>
  <c r="H113" i="13"/>
  <c r="J112" i="13"/>
  <c r="H112" i="13"/>
  <c r="J111" i="13"/>
  <c r="H111" i="13"/>
  <c r="J109" i="13"/>
  <c r="H109" i="13"/>
  <c r="J108" i="13"/>
  <c r="K108" i="13" s="1"/>
  <c r="J107" i="13"/>
  <c r="H107" i="13"/>
  <c r="J103" i="13"/>
  <c r="K103" i="13" s="1"/>
  <c r="J102" i="13"/>
  <c r="H102" i="13"/>
  <c r="J100" i="13"/>
  <c r="K100" i="13" s="1"/>
  <c r="J98" i="13"/>
  <c r="H98" i="13"/>
  <c r="J96" i="13"/>
  <c r="K96" i="13" s="1"/>
  <c r="J95" i="13"/>
  <c r="K95" i="13" s="1"/>
  <c r="J92" i="13"/>
  <c r="H92" i="13"/>
  <c r="J91" i="13"/>
  <c r="K91" i="13" s="1"/>
  <c r="J90" i="13"/>
  <c r="K90" i="13" s="1"/>
  <c r="J88" i="13"/>
  <c r="H88" i="13"/>
  <c r="J87" i="13"/>
  <c r="H87" i="13"/>
  <c r="J86" i="13"/>
  <c r="H86" i="13"/>
  <c r="J84" i="13"/>
  <c r="K84" i="13" s="1"/>
  <c r="J80" i="13"/>
  <c r="H80" i="13"/>
  <c r="J79" i="13"/>
  <c r="K79" i="13" s="1"/>
  <c r="J78" i="13"/>
  <c r="H78" i="13"/>
  <c r="J77" i="13"/>
  <c r="H77" i="13"/>
  <c r="J76" i="13"/>
  <c r="H76" i="13"/>
  <c r="J75" i="13"/>
  <c r="H75" i="13"/>
  <c r="J74" i="13"/>
  <c r="H74" i="13"/>
  <c r="J73" i="13"/>
  <c r="K73" i="13" s="1"/>
  <c r="J72" i="13"/>
  <c r="H72" i="13"/>
  <c r="J69" i="13"/>
  <c r="H69" i="13"/>
  <c r="J68" i="13"/>
  <c r="K68" i="13" s="1"/>
  <c r="J67" i="13"/>
  <c r="H67" i="13"/>
  <c r="J66" i="13"/>
  <c r="H66" i="13"/>
  <c r="J64" i="13"/>
  <c r="K64" i="13" s="1"/>
  <c r="J61" i="13"/>
  <c r="H61" i="13"/>
  <c r="J60" i="13"/>
  <c r="H60" i="13"/>
  <c r="J56" i="13"/>
  <c r="H56" i="13"/>
  <c r="J54" i="13"/>
  <c r="H54" i="13"/>
  <c r="J52" i="13"/>
  <c r="H52" i="13"/>
  <c r="J48" i="13"/>
  <c r="K48" i="13" s="1"/>
  <c r="J44" i="13"/>
  <c r="H44" i="13"/>
  <c r="J42" i="13"/>
  <c r="H42" i="13"/>
  <c r="J40" i="13"/>
  <c r="H40" i="13"/>
  <c r="J38" i="13"/>
  <c r="H38" i="13"/>
  <c r="J36" i="13"/>
  <c r="K36" i="13" s="1"/>
  <c r="J32" i="13"/>
  <c r="H32" i="13"/>
  <c r="J31" i="13"/>
  <c r="H31" i="13"/>
  <c r="J30" i="13"/>
  <c r="K30" i="13" s="1"/>
  <c r="J29" i="13"/>
  <c r="H29" i="13"/>
  <c r="J24" i="13"/>
  <c r="H24" i="13"/>
  <c r="J19" i="13"/>
  <c r="H19" i="13"/>
  <c r="J17" i="13"/>
  <c r="H17" i="13"/>
  <c r="J15" i="13"/>
  <c r="H15" i="13"/>
  <c r="J13" i="13"/>
  <c r="H13" i="13"/>
  <c r="J12" i="13"/>
  <c r="H12" i="13"/>
  <c r="J11" i="13"/>
  <c r="K11" i="13" s="1"/>
  <c r="J10" i="13"/>
  <c r="K10" i="13" s="1"/>
  <c r="K31" i="13" l="1"/>
  <c r="K52" i="13"/>
  <c r="K56" i="13"/>
  <c r="K61" i="13"/>
  <c r="K69" i="13"/>
  <c r="K109" i="13"/>
  <c r="K112" i="13"/>
  <c r="K206" i="13"/>
  <c r="K54" i="13"/>
  <c r="K40" i="13"/>
  <c r="K123" i="13"/>
  <c r="K139" i="13"/>
  <c r="K13" i="13"/>
  <c r="K17" i="13"/>
  <c r="K117" i="13"/>
  <c r="K218" i="13"/>
  <c r="K152" i="13"/>
  <c r="K160" i="13"/>
  <c r="K187" i="13"/>
  <c r="K242" i="13"/>
  <c r="K307" i="13"/>
  <c r="K262" i="13"/>
  <c r="K301" i="13"/>
  <c r="K132" i="13"/>
  <c r="K133" i="13" s="1"/>
  <c r="K142" i="13"/>
  <c r="K163" i="13"/>
  <c r="K185" i="13"/>
  <c r="K222" i="13"/>
  <c r="K44" i="13"/>
  <c r="K80" i="13"/>
  <c r="K87" i="13"/>
  <c r="K120" i="13"/>
  <c r="K158" i="13"/>
  <c r="K266" i="13"/>
  <c r="K281" i="13"/>
  <c r="K294" i="13"/>
  <c r="K19" i="13"/>
  <c r="K29" i="13"/>
  <c r="K42" i="13"/>
  <c r="K60" i="13"/>
  <c r="K66" i="13"/>
  <c r="K72" i="13"/>
  <c r="K75" i="13"/>
  <c r="K77" i="13"/>
  <c r="K88" i="13"/>
  <c r="K92" i="13"/>
  <c r="K102" i="13"/>
  <c r="K113" i="13"/>
  <c r="K144" i="13"/>
  <c r="K195" i="13"/>
  <c r="K240" i="13"/>
  <c r="K251" i="13"/>
  <c r="K257" i="13"/>
  <c r="K264" i="13"/>
  <c r="K285" i="13"/>
  <c r="K15" i="13"/>
  <c r="K76" i="13"/>
  <c r="K111" i="13"/>
  <c r="K122" i="13"/>
  <c r="K138" i="13"/>
  <c r="K189" i="13"/>
  <c r="K220" i="13"/>
  <c r="K295" i="13"/>
  <c r="K38" i="13"/>
  <c r="K115" i="13"/>
  <c r="K194" i="13"/>
  <c r="K260" i="13"/>
  <c r="K24" i="13"/>
  <c r="K25" i="13" s="1"/>
  <c r="K67" i="13"/>
  <c r="K74" i="13"/>
  <c r="K86" i="13"/>
  <c r="K98" i="13"/>
  <c r="K125" i="13"/>
  <c r="K141" i="13"/>
  <c r="K154" i="13"/>
  <c r="K179" i="13"/>
  <c r="K182" i="13" s="1"/>
  <c r="K204" i="13"/>
  <c r="K210" i="13"/>
  <c r="K245" i="13"/>
  <c r="K268" i="13"/>
  <c r="K306" i="13"/>
  <c r="K107" i="13"/>
  <c r="K230" i="13"/>
  <c r="K12" i="13"/>
  <c r="K32" i="13"/>
  <c r="K78" i="13"/>
  <c r="K114" i="13"/>
  <c r="K121" i="13"/>
  <c r="K137" i="13"/>
  <c r="K140" i="13"/>
  <c r="K156" i="13"/>
  <c r="K243" i="13"/>
  <c r="K259" i="13"/>
  <c r="K277" i="13"/>
  <c r="K308" i="13" l="1"/>
  <c r="K173" i="13"/>
  <c r="K62" i="13"/>
  <c r="K33" i="13"/>
  <c r="K20" i="13"/>
  <c r="K190" i="13"/>
  <c r="K70" i="13"/>
  <c r="K45" i="13"/>
  <c r="K93" i="13"/>
  <c r="K223" i="13"/>
  <c r="K81" i="13"/>
  <c r="K145" i="13"/>
  <c r="K127" i="13"/>
  <c r="K309" i="13" l="1"/>
  <c r="K562" i="13" s="1"/>
</calcChain>
</file>

<file path=xl/sharedStrings.xml><?xml version="1.0" encoding="utf-8"?>
<sst xmlns="http://schemas.openxmlformats.org/spreadsheetml/2006/main" count="1367" uniqueCount="633">
  <si>
    <t>แบบแสดงรายการปริมาณงานและราคา (BOQ)</t>
  </si>
  <si>
    <t>ลำดับ</t>
  </si>
  <si>
    <t>รายการ</t>
  </si>
  <si>
    <t>จำนวน</t>
  </si>
  <si>
    <t>นับ</t>
  </si>
  <si>
    <t>ค่าวัสดุสิ่งของ</t>
  </si>
  <si>
    <t>ค่าแรง</t>
  </si>
  <si>
    <t>ราคา</t>
  </si>
  <si>
    <t>เงิน</t>
  </si>
  <si>
    <t>รวมเป็นเงิน</t>
  </si>
  <si>
    <t>ปร.4</t>
  </si>
  <si>
    <t>1.1.1</t>
  </si>
  <si>
    <t>1.1.2</t>
  </si>
  <si>
    <t>ปรับปรุงปีกนกหลังคา</t>
  </si>
  <si>
    <t>-</t>
  </si>
  <si>
    <t>ตร.ม.</t>
  </si>
  <si>
    <t>ม.</t>
  </si>
  <si>
    <t>ท่อน</t>
  </si>
  <si>
    <t>รื้อกระเบื้องลอนคู่สีซีเมนต์  ของเดิมที่ชำรุด  พื้นที่ประมาณ</t>
  </si>
  <si>
    <t>ปรับปรุงผนัง</t>
  </si>
  <si>
    <t>รื้อถอนผนังก่ออิฐมอญครึ่งแผ่น (ครัวเดิม) พื้นที่ประมาณ</t>
  </si>
  <si>
    <t>ติดตั้งผนังไฟเบอร์ซีเมนต์  หนา 6 มม. โครงคร่าวเหล็กชุบสังกะสี</t>
  </si>
  <si>
    <t>ปรับปรุงฝ้าเพดาน</t>
  </si>
  <si>
    <t>รื้อฝ้าเพดานชายคากระเบื้องแผ่น พร้อมโครงคร่าวไม้ ของเดิมที่ชำรุด</t>
  </si>
  <si>
    <t>พื้นที่ประมาณ</t>
  </si>
  <si>
    <t>ส่วนต่าง</t>
  </si>
  <si>
    <t>ชุด</t>
  </si>
  <si>
    <t>แผ่น</t>
  </si>
  <si>
    <t>ปรับปรุงหน้าต่าง</t>
  </si>
  <si>
    <t>เปลี่ยนกระจกฝ้าช่องแสง  ขนาด 0.60 x 0.90 ม.  หนา  5 มม.</t>
  </si>
  <si>
    <t>อัน</t>
  </si>
  <si>
    <t>ลูกบันไดไม้เนื้อแข็งขนาด  1 1/2" x 10" x 1.00 ม.</t>
  </si>
  <si>
    <t xml:space="preserve">ราวบันไดไม้เนื้อแข็งขนาด   1" x 8" x 2.50 ม. </t>
  </si>
  <si>
    <t xml:space="preserve">ลูกตั้งราวบันไดไม้เนื้อแข็งขนาด   1 1/2" x 4" x 1.00 ม. </t>
  </si>
  <si>
    <t>ปรับปรุงพื้น</t>
  </si>
  <si>
    <t>สกัดผิวพื้นให้ขรุขระแล้วทำความสะอาดให้เรียบร้อยพื้นที่ประมาณ</t>
  </si>
  <si>
    <t>รื้อวงกบพร้อมบานประตู ของเดิมที่ชำรุด</t>
  </si>
  <si>
    <t>รื้อโถส้วมของเดิมที่ชำรุด</t>
  </si>
  <si>
    <t>ติดตั้งสายฉีดชำระพร้อมสต๊อบวาล์ว และอุปกรณ์ประกอบครบชุด</t>
  </si>
  <si>
    <t>ปรับปรุงระบบไฟฟ้า</t>
  </si>
  <si>
    <t>รื้อชุดดวงโคมของเดิมที่ชำรุด</t>
  </si>
  <si>
    <t>สายไฟฟ้าทองแดงแบบแกนคู่ VAF  ขนาดต่างๆ  ดังนี้.</t>
  </si>
  <si>
    <t>จุด</t>
  </si>
  <si>
    <t>ปรับปรุงระบบประปา</t>
  </si>
  <si>
    <t>ติดตั้งก๊อกน้ำบอลล์วาล์วปิด - เปิดน้ำ ขนาด 1/2"</t>
  </si>
  <si>
    <t>ค่าแรงติดตั้ง</t>
  </si>
  <si>
    <t>งาน</t>
  </si>
  <si>
    <t>ปรับปรุงทาสี</t>
  </si>
  <si>
    <t>ทาสีน้ำมัน  พื้นที่ประมาณ</t>
  </si>
  <si>
    <t>ลบ.ม.</t>
  </si>
  <si>
    <t>ต้น</t>
  </si>
  <si>
    <t>บดอัดทรายหยาบรองพื้น หนา 0.05 ม. เทคอนกรีตหนา 0.10 ม.</t>
  </si>
  <si>
    <t>เปลี่ยนโครงหลังคาเหล็ก  มีรายละเอียด ดังนี้</t>
  </si>
  <si>
    <t>ปรับปรุงพื้นที่ใช้สอยด้านหลังอาคาร</t>
  </si>
  <si>
    <t>งานฐานราก, โครงสร้าง</t>
  </si>
  <si>
    <t>งานโครงหลังคาเหล็ก</t>
  </si>
  <si>
    <t>งานพื้น, ผนัง</t>
  </si>
  <si>
    <t>งานประปา</t>
  </si>
  <si>
    <t>ห้อง</t>
  </si>
  <si>
    <t>ที่</t>
  </si>
  <si>
    <t>และอุปกรณ์ประกอบครบชุด</t>
  </si>
  <si>
    <t>งานซ่อมปรับปรุงเรือนแถวนายทหารชั้นประทวน จุ 10 ครอบครัว (แบบ กห 04-1)</t>
  </si>
  <si>
    <t xml:space="preserve"> </t>
  </si>
  <si>
    <t>ค่าอุปกรณ์ยึดตรึงและเทปพันสายไฟฟ้า</t>
  </si>
  <si>
    <t>แต่งแนวเซาะร่องสองด้าน  พื้นที่ประมาณ</t>
  </si>
  <si>
    <t>สถานที่  ค่ายพ่อขุนผาเมือง อ.เมือง จว.เพชรบูรณ์</t>
  </si>
  <si>
    <t>ค่าวัสดุ และ</t>
  </si>
  <si>
    <t>หมายเหตุ</t>
  </si>
  <si>
    <t>หน่วยละ</t>
  </si>
  <si>
    <t>เปลี่ยนปีกนกโดยทำการติดตั้งครอบ Flashing แผ่นเหล็กรีดลอน</t>
  </si>
  <si>
    <t>ติดตั้งวงกบประตูไม้เนื้อแข็งแบบไม่มีช่องแสง ขนาด 0.90 x 2.00 ม.</t>
  </si>
  <si>
    <t>เกรด A ขนาด  0.90 x 2.00 ม. (มอก.)  พร้อมกุญแจลูกบิด</t>
  </si>
  <si>
    <t>ราวบันไดไม้เนื้อแข็งขนาด  1" x 4" x 2.50 ม.</t>
  </si>
  <si>
    <t>รื้อถอนซ่อมเปลี่ยนพื้นไม้เนื้อแข็งเข้าลิ้น 1" x 4" พื้นที่ประมาณ</t>
  </si>
  <si>
    <t xml:space="preserve">ปูพื้นกระเบื้องเคลือบชนิดสีเรียบขนาด 8" x 8" </t>
  </si>
  <si>
    <t xml:space="preserve"> พร้อมปูนทรายรองพื้นและวัสดุยาแนว  พื้นที่ประมาณ</t>
  </si>
  <si>
    <t xml:space="preserve">สกัดผิวผนังให้ขรุขระแล้วทำความสะอาดให้เรียบร้อย (ห้องน้ำ) </t>
  </si>
  <si>
    <t>ติดตั้งอ่างล้างหน้าชนิดแขวนผนัง   เคลือบขาว  พร้อมก๊อกน้ำ</t>
  </si>
  <si>
    <t>สเตนเลส,าล์วปิด - เปิดน้ำและอุปกรณ์ประกอบครบชุด</t>
  </si>
  <si>
    <t>ติดตั้ง SWITCH  ชนิดเดียว แบบติดลอยขนาด 16 A., 220 V.</t>
  </si>
  <si>
    <t>พร้อมกล่องครบชุด</t>
  </si>
  <si>
    <t>ติดตั้ง SWITCH  แบบ 2 ช่อง  แบบติดลอยขนาด 16 A., 220 V.</t>
  </si>
  <si>
    <t xml:space="preserve"> พร้อมกล่องครบชุด</t>
  </si>
  <si>
    <t>รื้อถอนหลังคาเดิม  พื้นที่ประมาณ</t>
  </si>
  <si>
    <t>ระยะห่าง 0.15 x 0.15 ม. (พื้นภายในครัว)  พื้นที่ประมาณ</t>
  </si>
  <si>
    <t>และข้อต่อตรง สำหรับติดตั้งอุปกรณ์ประปา จำนวน 3 จุด</t>
  </si>
  <si>
    <t xml:space="preserve">ติดตั้ง SWITCH แบบ 2 ช่อง แบบติดลอยขนาด 15 A., 220 V. </t>
  </si>
  <si>
    <t xml:space="preserve">ติดตั้งอ่างล้างจานสเตนเลสขนาด 0.55 x 1.05 ม. ชนิด 2 บ่อ  </t>
  </si>
  <si>
    <t>ขนาดบ่อ 0.54 x 0.39 x 0.145  ม. อ่างสะดือแบบมีตะกร้ากรอง</t>
  </si>
  <si>
    <t>เศษอาหารก๊อกน้ำแบบคันโยก,ขาตั้ง พร้อมระบบระบายน้ำทิ้ง</t>
  </si>
  <si>
    <t>ทำราวตากผ้า</t>
  </si>
  <si>
    <t xml:space="preserve"> เสา ค.ส.ล. ขนาด 4" x 4" ยาว 2.50 ม.</t>
  </si>
  <si>
    <t>ปูพื้นกระเบื้องเคลือบชนิดสีเรียบ ขนาด 12" x 12"  รวมปูนทรายรองพื้นและ</t>
  </si>
  <si>
    <t>วัสดุยาแนว พร้อมบัวเชิงผนังกระเบื้องโดยรอบ พื้นที่ประมาณ</t>
  </si>
  <si>
    <t>และวัสดุยาแนว  พื้นที่ประมาณ</t>
  </si>
  <si>
    <t>เสา ค.ส.ล. สำเร็จรูป ขนาด 6" X 6" X 3.50  ม.พร้อมเพสหัวเสา 6"x6" หนา 6 มม.</t>
  </si>
  <si>
    <t>ขุดดินเพื่อทำฐานราก ขนาด 0.50x0.50x0.70  (จำนวน 22 หลุม)</t>
  </si>
  <si>
    <t>ผนังก่ออิฐซีเมนต์บล็อค  ขนาด  19 x 39x7  ซม.  ฉาบปูนเรียบสองข้าง</t>
  </si>
  <si>
    <t>ผนังก่ออิฐซีเมนต์บล็อค  ชนิดลิ้นคู่บังฝน  ขนาด  19 x 39 x 9 ซม.  พร้อม</t>
  </si>
  <si>
    <t xml:space="preserve"> ขุดดินฐานราก ขนาด 0.50 x 0.50 x 0.70 ม.</t>
  </si>
  <si>
    <t xml:space="preserve">ติดตั้ง  LOAD  CENTER  ชนิดใช้กับไฟฟ้า  1 เฟส  2 สาย  240 V.  </t>
  </si>
  <si>
    <t>จำนวนวงจรย่อย   4  วงจร พร้อมสายดิน Grourd rod</t>
  </si>
  <si>
    <t xml:space="preserve">ขนาด 2" x 4" พร้อมบานประตูไม้เนื้ออัดยาง  ชนิดใช้ภายใน </t>
  </si>
  <si>
    <t>เทคอนกรีต (เสริมพื้นครัวเดิม) หนา 0.07 ม. พื้นที่ประมาณ</t>
  </si>
  <si>
    <t>0.40 x 0.60 บุสองด้าน (กั้นห้องชั้นบน) พื้นที่ประมาณ</t>
  </si>
  <si>
    <t>สกัดผิวพื้น - ผนัง  ให้ขรุขระแล้วทำความสะอาดให้เรียบร้อย</t>
  </si>
  <si>
    <t xml:space="preserve">รื้อถอนวงกบประตูพร้อมบาน </t>
  </si>
  <si>
    <t>รื้อถอนโครงหลังคา</t>
  </si>
  <si>
    <t xml:space="preserve">ติดตั้งวงกบประตูพร้อมบานประตูไฟเบอร์กราสขนาด 0.80 x 2.00 ม. </t>
  </si>
  <si>
    <t xml:space="preserve">ฃนิดบานทึบและมีลูกฟัก (หนา 3.5 ซม.) พร้อมกุญแจลูกบิด </t>
  </si>
  <si>
    <t>ระยะห่าง 0.15 x 0.15 ม.(พื้นทางเท้าหลังห้องครัว 1.00 x 36.00 ม.)</t>
  </si>
  <si>
    <t>เสา ค.ส.ล.สำเร็จรูป  ขนาด  6" X 6" X 3.50  ม.พร้อมเพสหัวเสา 6"x6" หนา 6 มม.</t>
  </si>
  <si>
    <t>เสา ค.ส.ล. สำเร็จรูป ขนาด 6" X 6" X 3.00  ม.พร้อมเพสหัวเสา 6"x6" หนา 6 มม.</t>
  </si>
  <si>
    <t>ขนาด 16 A., 220 V. พร้อมกล่องครบชุด</t>
  </si>
  <si>
    <t>ระยะห่าง 0.20 x 0.20 ม. (พื้นภายในครัว)  พื้นที่ประมาณ</t>
  </si>
  <si>
    <t xml:space="preserve">  ค่าอุปกรณ์ยึดตรึงและเทปพันสายไฟฟ้า</t>
  </si>
  <si>
    <t>ติดตั้งถังเก็บน้ำสแตนเลส  ขนาด 750 ลิตร  พร้อมขาตั้ง</t>
  </si>
  <si>
    <t>ภายในห้อง และ ชายคา ความยาวประมาณ</t>
  </si>
  <si>
    <t>ติดตั้งบัวเชิงผนังบุกระเบื้องเคลือบ  ความยาวประมาณ</t>
  </si>
  <si>
    <t xml:space="preserve">รื้อถอนวงกบพร้อมบานประตู   </t>
  </si>
  <si>
    <t xml:space="preserve">ติดตั้งวงกบประตูพร้อมบานประตูไฟเบอร์กราสขนาด 1.00 x 2.00 ม. </t>
  </si>
  <si>
    <t>ทำคานทับหลัง คสล. ขนาด 0.10 X 0.10 ม. เสริมเหล็ก RB. 9 มม.</t>
  </si>
  <si>
    <t>จำนวน  2  เส้น  เหล็กปลอก RB. 6 มม. @ 0.15 ม. ความยาวประมาณ</t>
  </si>
  <si>
    <t>และอุปกรณ์ประกอบครบชุด (ประตูด้านหน้าชั้นล่าง)</t>
  </si>
  <si>
    <t>เปลี่ยนไม้วงกบหน้าต่าง 2" x 4" X 2.00 ม.</t>
  </si>
  <si>
    <t>บาน</t>
  </si>
  <si>
    <t>ซ่อมเปลี่ยนลูกกรงไม้หน้าต่าง 1 1/2" x 1 1/2"  (ไม้ที่ได้จากรื้อถอนอาคารเดิม)</t>
  </si>
  <si>
    <t>แม่บันไดไม้เนื้อแข็งขนาด  1 1/2" x 6" x 2.00 ม. (ไม้ที่ได้จากรื้อถอนอาคารเดิม)</t>
  </si>
  <si>
    <t xml:space="preserve"> (ไม้ที่ได้จากรื้อถอนอาคารเดิม)</t>
  </si>
  <si>
    <t xml:space="preserve">รื้อถอนซ่อมเปลี่ยนตงไม้เนื้อแข็งขนาด  1 1/2" x 6" x 3.50 ม. </t>
  </si>
  <si>
    <t>ติดตั้งโถส้วมนั่งราบราดน้ำเคลือบขาว  พร้อมอุปกรณ์ติดตั้งครบชุด</t>
  </si>
  <si>
    <t>รื้อถอนพื้น ค.ส.ล. (พื้นดาดฟ้าหน้าบ้าน และ หลุมเสา)  พื้นที่ประมาณ</t>
  </si>
  <si>
    <t xml:space="preserve">รื้อถอนเสาเหล็ก  </t>
  </si>
  <si>
    <t>งานซ่อมประตู</t>
  </si>
  <si>
    <t>และอุปกรณ์ประกอบครบชุด (ประตูกั้นห้องใหม่ชั้นบน)</t>
  </si>
  <si>
    <t>รื้อถอนวงกบพร้อมกระจกบานเกล็ด (ช่องแสงบันได)</t>
  </si>
  <si>
    <t>รื้อถอนอ่างก่ออิฐฉาบปูน  พื้นที่ประมาณ</t>
  </si>
  <si>
    <t xml:space="preserve"> พร้อมอุปกรณ์ยึดตรึงไม่ขึ้นสนิม ความยาวประมาณ</t>
  </si>
  <si>
    <t>ติดตั้งครอบข้าง (Flashing) แผ่นเหล็กรีดลอนเคลือบสี หนา 0.5 มม.</t>
  </si>
  <si>
    <t>ระยะห่าง  0.60 x 0.60 ม. พื้นที่ประมาณ</t>
  </si>
  <si>
    <t>.</t>
  </si>
  <si>
    <t xml:space="preserve">   -</t>
  </si>
  <si>
    <t>ก่ออิฐซีเมนต์บล็อค  ชนิดลิ้นคู่บังฝน  ขนาด  19 x 39 x 9 ซม.  พร้อม</t>
  </si>
  <si>
    <t>บังขั้นไม้เนื้อแข็ง ขนาด 1" X 6" x 1.00 ม.</t>
  </si>
  <si>
    <t>3.8.4</t>
  </si>
  <si>
    <t>ความยาวประมาณ</t>
  </si>
  <si>
    <r>
      <t xml:space="preserve">MAIN  CIRCUIT  BREAKER  ขนาด 2 P./16 A.,IC </t>
    </r>
    <r>
      <rPr>
        <u/>
        <sz val="14"/>
        <rFont val="TH SarabunPSK"/>
        <family val="2"/>
      </rPr>
      <t>&gt;</t>
    </r>
    <r>
      <rPr>
        <sz val="14"/>
        <rFont val="TH SarabunPSK"/>
        <family val="2"/>
      </rPr>
      <t xml:space="preserve"> 10  kA.,  240 V.</t>
    </r>
  </si>
  <si>
    <t xml:space="preserve"> ท่อร้อยสายไฟฟ้า พีวีซี ขนาด Ø 1/2"</t>
  </si>
  <si>
    <t xml:space="preserve"> ข้อต่อโค้ง 90˚ พีวีซี. ขนาด Ø 1/2"</t>
  </si>
  <si>
    <t>เสริมเหล็กตะแกรง  WIRE  MESH  ชนิดตารางจตุรัส Ø 4.0 มม.</t>
  </si>
  <si>
    <t xml:space="preserve">เสริมเหล็กตะแกรง  WIRE  MESH  ชนิดตารางจตุรัส Ø 4.0 มม. </t>
  </si>
  <si>
    <t xml:space="preserve">  ท่อร้อยสายไฟฟ้า พีวีซี ขนาด Ø 1/2"</t>
  </si>
  <si>
    <t>พร้อมก๊อกน้ำ บอลวาล์ว Ø 1/2" จำนวน 2 จุด ต่อ ห้อง</t>
  </si>
  <si>
    <t xml:space="preserve">  ข้อต่อโค้ง 90˚ พีวีซี. ขนาด Ø 1/2"</t>
  </si>
  <si>
    <t xml:space="preserve">ท่อเหล็กอาบสังกะสี Ø 1/2" ยาว 6 ม. </t>
  </si>
  <si>
    <t>ก๊อกน้ำบอลวาล์วขนาด Ø 1/2"</t>
  </si>
  <si>
    <t xml:space="preserve">ประปา  เดินท่อ  พี.วี.ซี.  Ø 1/2" (ชั้น 13.5)  พร้อมข้อต่อ  ข้องอ </t>
  </si>
  <si>
    <t>ติดตั้งมอบฝ้าไฟเบอร์ซีเมนต์ชนิดเคลือบสี ขนาด 5 ซม. หนา 8 มม.</t>
  </si>
  <si>
    <t>ติดตั้งดวงโคมอลูมิเนียม ขนาด 1xLED 18 W. , มีอายุการใช้งาน</t>
  </si>
  <si>
    <t>ไม่น้อยกว่า 25,000 วม. ค่าความส่งสว่างมาตรฐาน IES  LM 80</t>
  </si>
  <si>
    <t>ชุดขับหลอดกระแสไฟฟ้า (LED Driver Boarn) ติดตั้งอยู่ภายในหลอด</t>
  </si>
  <si>
    <t>โดยมีอุปกรณ์ป้องกันไฟแรงดันเกินชั่วขณะ (Susrge Protection )</t>
  </si>
  <si>
    <t xml:space="preserve">สายไฟฟ้าทองแดงแบบแกนคู่ ชนิด VAF-GRD ขนาด  2 x 1.5  ตร.มม. </t>
  </si>
  <si>
    <t xml:space="preserve"> 750 V., 70˚ C  ความยาวประมาณ</t>
  </si>
  <si>
    <t>สายไฟฟ้าขนาดต่างๆ   ดังนี้</t>
  </si>
  <si>
    <t>ขนาด 16 A., 250 V. พร้อมอุปกรณ์ประกอบครบชุด</t>
  </si>
  <si>
    <t>สายไฟฟ้าขนาด</t>
  </si>
  <si>
    <t>ท่อร้อยสายไฟฟ้า  พีวีซี. ขนาด Ø 1/2"</t>
  </si>
  <si>
    <t>ข้อต่อโค้ง 90˚ พีวีซี. ขนาด Ø 1/2"</t>
  </si>
  <si>
    <t>อ่างเก็บน้ำหินขัด ขนาด 0.40 x 0.60 x 0.70 ม.</t>
  </si>
  <si>
    <t>รื้อถอนโครงหลังคาไม้เนื้อแข็ง  พื้นที่ประมาณ</t>
  </si>
  <si>
    <t>เคลือบอลูซิงค์ Metal sheet  หนา 0..47 มม.</t>
  </si>
  <si>
    <t>พร้อมอุปกรณ์ยึดตรึงไม่ขั้นสนิม ความยาวประมาณ</t>
  </si>
  <si>
    <t>สกัดผิวผนังให้ขรุขระแล้วทำความสะอาดให้เรียบร้อย พื้นที่ประมาณ</t>
  </si>
  <si>
    <t>ซ่อมผนังฉาบปูนผิวเรียบ พื้นที่ประมาณ</t>
  </si>
  <si>
    <t>ติดตั้งฝ้าเพดานไฟเบอร์ซีเมนต์ หนา 6 มม. โครงคร่าวเหล็กชุบสังกะสี</t>
  </si>
  <si>
    <t>ระยะห่าง  0.60 x 0.60 ม.(ห้องน้ำ - ครัวเดิม)  พื้นที่ประมาณ</t>
  </si>
  <si>
    <t>กรุผนังกระเบื้องเคลือบเซรามิคผิวมันขนาด 8" x 10" พร้อมกาวซีเมนต์รองพื้น</t>
  </si>
  <si>
    <t>ติดตั้งกระจกเงากรอบพลาสติกปรับมุมทรงสี่เหลี่ยม พร้อมชั้นวางของ</t>
  </si>
  <si>
    <t>ติดตั้งที่วางสบู่เคลือบขาวชนิดฝัง</t>
  </si>
  <si>
    <t>ติดตั้งราวแขวงผ้า</t>
  </si>
  <si>
    <t>ตะแกรงดันกลิ่นสเตนเลสทรงกลม ขนาด Ø  2"</t>
  </si>
  <si>
    <t xml:space="preserve">ทาสีน้ำพลาสติกอะครีลิค ชนิดทาภายใน (รวมรองพื้นปูนเก่า) กึ่งเงา  </t>
  </si>
  <si>
    <t xml:space="preserve"> พื้นที่ประมาณ (น้อยกว่า 5,000 ตร.ม.)</t>
  </si>
  <si>
    <t>ทาสีน้ำมัน ทาไม้ ( ทับหน้าสีน้ำมัน 2 เที่ยว) พื้นที่น้อยกว่า 5,000 ตร.ม.</t>
  </si>
  <si>
    <t>(งานเก่า)</t>
  </si>
  <si>
    <t xml:space="preserve">ทาสีน้ำพลาสติกอะครีลิค ชนิดทาภายนอก (รวมรองพื้นปูนเก่า) กึ่งเงา  </t>
  </si>
  <si>
    <t xml:space="preserve"> พื้นที่ประมาณ (น้อยกว่า 5,000 ตร.ม.) บ้านพัก</t>
  </si>
  <si>
    <t xml:space="preserve">ขัดผิวทาเล็คเกอร์เคลือบด้าน (พื้นที่นอยกว่า 5,000 ตร.มม.) </t>
  </si>
  <si>
    <t>ระยะห่าง 0.20 x 0.20 ม.</t>
  </si>
  <si>
    <t xml:space="preserve">ทาสีน้ำพลาสติกอะครีลิค ชนิดทาภายนอก (รวมรองพื้นปูนใหม่) กึ่งเงา  </t>
  </si>
  <si>
    <t>พื้นที่น้อยกว่า 5,000 ตร.ม.</t>
  </si>
  <si>
    <t xml:space="preserve"> พื้นที่ประมาณ (พื้นที่น้อยกว่า 5,000 ตร.ม.)</t>
  </si>
  <si>
    <t>ทาสีน้ำมันทาเหล็ก ( รองพื้นกันสนิม 2 เที่ยว + สีน้ำมัน 2 เที่ยว)</t>
  </si>
  <si>
    <t>ผนังก่ออิฐซีเมนต์บล็อค  ขนาด  19 x 39x 9  ซม.  ฉาบปูนเรียบสองข้าง</t>
  </si>
  <si>
    <t xml:space="preserve">คานคอดิน  ค.ส.ล. ขนาด 0.15 x 0.25 ม. เสริมเหล็กแกนบนขนาด DB.9 มม. </t>
  </si>
  <si>
    <t xml:space="preserve">จำนวน  2  เส้น เสริมเหล็กแกนล่างขนาด RB.9 ,ม. จำนวน 2 เส้น </t>
  </si>
  <si>
    <t>เหล็กปลอกขนาด RB. 6 มม. @ 0.15 ม. ความยาวประมาณ</t>
  </si>
  <si>
    <t>ทำคานทับหลัง คสล. เสริมเหล็กแกน ขนาด 9 มม. เหล็กปลอกขนาด 6 มม.</t>
  </si>
  <si>
    <t>(สำหรับก่อผนังอิฐครึ่งแผ่น) ความยาวประมาณ</t>
  </si>
  <si>
    <t xml:space="preserve">ทาสีน้ำพลาสติกอะครีลิค ชนิดทาภายใน (รวมรองพื้นปูนใหม่) กึ่งเงา  </t>
  </si>
  <si>
    <t>งานปรับปรุงรางระบายน้ำหลังบ้านและพื้นที่ซักล้าง</t>
  </si>
  <si>
    <t>ทำรางระบายน้ำ  ค.ส.ล.  ขนาดกว้าง  0.30 ม.  ลาดเอียง  1:100</t>
  </si>
  <si>
    <t>พร้อมฝาตะแกรงเหล็ก  ความยาวประมาณ</t>
  </si>
  <si>
    <t>ติดตั้งระบบลงดิน</t>
  </si>
  <si>
    <t>รื้อถอนถังน้ำ ค.ส.ล.</t>
  </si>
  <si>
    <t>เปลี่ยนเสาบันได คสล. ขนาด 0.10 x 0.10 x 1.50 ม.</t>
  </si>
  <si>
    <t>ติดตั้งหลังคาเหล็กรีดลอน  (METAL SHEET) เคลือบอลูซิงค์ หนา 0.47 มม.</t>
  </si>
  <si>
    <t xml:space="preserve">ติดตั้งครอบสัน (FLASHING) แผ่นเหล็กรีดลอนเลือบอลูซิงค์ หนา 0.47 มม. </t>
  </si>
  <si>
    <t>พร้อมอุปกรณ์ยึดตรึงไม่ขึ้นสนิม  ความยาวประมาณ</t>
  </si>
  <si>
    <t>งานถังบำบัดน้ำเสีย</t>
  </si>
  <si>
    <t>ดูดสิ่งปฏิกูล</t>
  </si>
  <si>
    <t xml:space="preserve">ติดตั้งถังบำบัดน้ำเสียสำเร็จรูปไฟเบอร์กลาสชนิดรวมเกรอะ - กรอง  </t>
  </si>
  <si>
    <t xml:space="preserve">ในถังเดียวกัน  ขนาด  5  คน </t>
  </si>
  <si>
    <t>ถัง</t>
  </si>
  <si>
    <t>บุฉนวนกันความร้อน  พร้อมอุปกรณ์ยึดตรึงไม่ขึ้นสนิม  พื้นที่ประมาณ</t>
  </si>
  <si>
    <t>ค่าแรงขัดพื้นด้วยเครื่อง</t>
  </si>
  <si>
    <t>เปลี่ยนท่อโสโครก</t>
  </si>
  <si>
    <t>ท่อ พีวีซี. 4" ชั้น 8.5</t>
  </si>
  <si>
    <t>ข้องอ 90 องศา ชั้น 8.5</t>
  </si>
  <si>
    <t>ท่อ พีวีซี. 2" ชั้น 8.5</t>
  </si>
  <si>
    <t>กาวเชื่อมท่อ พีวีซี. ขนาด 1,000 กรัม</t>
  </si>
  <si>
    <t>กระป๋อง</t>
  </si>
  <si>
    <t>ทุบถังเกรอะเดิม</t>
  </si>
  <si>
    <t xml:space="preserve"> ท่อ พี วี ซี Ø 1/2"  ชั้น  13.5</t>
  </si>
  <si>
    <t xml:space="preserve"> ข้องอ 90˚  พี วี ซี Ø 1/2" ชั้น  13.5</t>
  </si>
  <si>
    <t>ต่อตรง 3/4" ลด 1/2" ชั้น 13.5</t>
  </si>
  <si>
    <t xml:space="preserve"> ข้อต่อตรงเกลียวในทองเหลือง  พี วี ซี Ø 1/2" ชั้น  13.5</t>
  </si>
  <si>
    <t xml:space="preserve">สสต๊อปวาล์ว พีวีซี. 1/2" </t>
  </si>
  <si>
    <t>ค่าแรงเดินท่อโสโครก</t>
  </si>
  <si>
    <t>ติดตั้งท่อน้ำทิ้ง ท่อ พีวีซี ขนาด Ø 2" ชั้น 8.5</t>
  </si>
  <si>
    <t>งานฐานรากรองรับถ้งบำบัดน้ำเสีย ขนาด 1.50 x 1.50 x 0.20 ม.</t>
  </si>
  <si>
    <t>ขุดดิน</t>
  </si>
  <si>
    <t>ทรายหยาบ</t>
  </si>
  <si>
    <t xml:space="preserve">คอนกรีต 1:3:5 </t>
  </si>
  <si>
    <t>คอนกรีต 1:2:4</t>
  </si>
  <si>
    <t>เหล็ก DR 12 ,</t>
  </si>
  <si>
    <t>เสริมเหล็กตะแกรง DB 12 มม. @ 0.15 ม. จำนวน  10  ฐาน</t>
  </si>
  <si>
    <t>ลวดผูกเหล็ก</t>
  </si>
  <si>
    <t>ไม้แบบ</t>
  </si>
  <si>
    <t>ค่าแรงไม้แบบ</t>
  </si>
  <si>
    <t xml:space="preserve">ตะปู </t>
  </si>
  <si>
    <t xml:space="preserve">ปรับปรุงห้องน้ำ - ส้วม </t>
  </si>
  <si>
    <t>รวมค่าวัสดุและค่าแรง ข้อ 1.1</t>
  </si>
  <si>
    <t>รวมค่าวัสดุและค่าแรง ข้อ 1.2</t>
  </si>
  <si>
    <t>รวมค่าวัสดุและค่าแรง ข้อ 1.3</t>
  </si>
  <si>
    <t>1.3.1</t>
  </si>
  <si>
    <t>1.3.2</t>
  </si>
  <si>
    <t>1.3.3</t>
  </si>
  <si>
    <t>1.3.4</t>
  </si>
  <si>
    <t>1.4.1</t>
  </si>
  <si>
    <t>1.4.2</t>
  </si>
  <si>
    <t>1.4.3</t>
  </si>
  <si>
    <t>1.4.4</t>
  </si>
  <si>
    <t>1.4.5</t>
  </si>
  <si>
    <t>1.5.1</t>
  </si>
  <si>
    <t>1.5.2</t>
  </si>
  <si>
    <t>1.5.3</t>
  </si>
  <si>
    <t>1.5.4</t>
  </si>
  <si>
    <t>1.5.5</t>
  </si>
  <si>
    <t>1.5.6</t>
  </si>
  <si>
    <t>1.6.1</t>
  </si>
  <si>
    <t>1.6.2</t>
  </si>
  <si>
    <t>1.6.3</t>
  </si>
  <si>
    <t>1.6.4</t>
  </si>
  <si>
    <t>1.6.5</t>
  </si>
  <si>
    <t xml:space="preserve">ปรับปรุงบันได  </t>
  </si>
  <si>
    <t>1.7.1</t>
  </si>
  <si>
    <t>1.7.2</t>
  </si>
  <si>
    <t>1.7.3</t>
  </si>
  <si>
    <t>1.7.4</t>
  </si>
  <si>
    <t>1.7.5</t>
  </si>
  <si>
    <t>1.7.6</t>
  </si>
  <si>
    <t>1.7.7</t>
  </si>
  <si>
    <t>1.7.8</t>
  </si>
  <si>
    <t>1.7.9</t>
  </si>
  <si>
    <t>1.8.1</t>
  </si>
  <si>
    <t>1.8.2</t>
  </si>
  <si>
    <t>1.8.3</t>
  </si>
  <si>
    <t>1.8.5</t>
  </si>
  <si>
    <t>1.8.6</t>
  </si>
  <si>
    <t>1.8.7</t>
  </si>
  <si>
    <t>รวมค่าวัสดุและค่าแรง ข้อ 1.8</t>
  </si>
  <si>
    <t>รวมค่าวัสดุและค่าแรง ข้อ 1.7</t>
  </si>
  <si>
    <t>รวมค่าวัสดุและค่าแรง ข้อ 1.6</t>
  </si>
  <si>
    <t>รวมค่าวัสดุและค่าแรง ข้อ 1.5</t>
  </si>
  <si>
    <t>รวมค่าวัสดุและค่าแรง ข้อ 1.4</t>
  </si>
  <si>
    <t>1.9.1</t>
  </si>
  <si>
    <t>1.9.2</t>
  </si>
  <si>
    <t>1.9.3</t>
  </si>
  <si>
    <t>1.9.4</t>
  </si>
  <si>
    <t>1.9.5</t>
  </si>
  <si>
    <t>1.9.6</t>
  </si>
  <si>
    <t>1.9.7</t>
  </si>
  <si>
    <t>1.9.8</t>
  </si>
  <si>
    <t>1.9.9</t>
  </si>
  <si>
    <t>1.9.10</t>
  </si>
  <si>
    <t>1.9.11</t>
  </si>
  <si>
    <t>1.9.12</t>
  </si>
  <si>
    <t>1.9.13</t>
  </si>
  <si>
    <t>1.9.14</t>
  </si>
  <si>
    <t>1.9.15</t>
  </si>
  <si>
    <t>1.9.16</t>
  </si>
  <si>
    <t>รวมค่าวัสดุและค่าแรง ช้อ 1.9</t>
  </si>
  <si>
    <t>รวมค่าวัสดุและค่าแรง ช้อ 1.10</t>
  </si>
  <si>
    <t>กก.</t>
  </si>
  <si>
    <t>รวมค่าวัสดุและค่าแรง ช้อ 1.11</t>
  </si>
  <si>
    <t>1.12.1</t>
  </si>
  <si>
    <t>1.12.2</t>
  </si>
  <si>
    <t>1.12.3</t>
  </si>
  <si>
    <t>1.12.4</t>
  </si>
  <si>
    <t>1.12.5</t>
  </si>
  <si>
    <t>1.12.6</t>
  </si>
  <si>
    <t>1.12.7</t>
  </si>
  <si>
    <t>1.12.8</t>
  </si>
  <si>
    <t>1.12.9</t>
  </si>
  <si>
    <t>1.12.10</t>
  </si>
  <si>
    <t>1.13.1</t>
  </si>
  <si>
    <t>1.13.2</t>
  </si>
  <si>
    <t>1.13.3</t>
  </si>
  <si>
    <t>1.13.4</t>
  </si>
  <si>
    <t>1.13.5</t>
  </si>
  <si>
    <t>1.13.6</t>
  </si>
  <si>
    <t>1.13.7</t>
  </si>
  <si>
    <t>1.14.1</t>
  </si>
  <si>
    <t>1.14.2</t>
  </si>
  <si>
    <t>1.14.3</t>
  </si>
  <si>
    <t>1.15.1</t>
  </si>
  <si>
    <t>1.15.2</t>
  </si>
  <si>
    <t>1.15.3</t>
  </si>
  <si>
    <t>1.15.4</t>
  </si>
  <si>
    <t>1.15.5</t>
  </si>
  <si>
    <t>1.15.6</t>
  </si>
  <si>
    <t>1.15.7</t>
  </si>
  <si>
    <t>1.15.10</t>
  </si>
  <si>
    <t>1.15.11</t>
  </si>
  <si>
    <t>1.15.12</t>
  </si>
  <si>
    <t>1.15.13</t>
  </si>
  <si>
    <t>รวมค่าวัสดุและค่าแรง ข้อ 1.15</t>
  </si>
  <si>
    <t>รวมค่าวัสดุและค่าแรง ข้อ 1.13</t>
  </si>
  <si>
    <t>รวมค่รวัสดุและค่าแรง ข้อ 1.14</t>
  </si>
  <si>
    <t>1.16.1</t>
  </si>
  <si>
    <t>1.16.2</t>
  </si>
  <si>
    <t>1.16.3</t>
  </si>
  <si>
    <t>1.16.4</t>
  </si>
  <si>
    <t>1.16.5</t>
  </si>
  <si>
    <t>1.16.6</t>
  </si>
  <si>
    <t>1.16.7</t>
  </si>
  <si>
    <t>1.16.8</t>
  </si>
  <si>
    <t>1.16.9</t>
  </si>
  <si>
    <t>1.16.10</t>
  </si>
  <si>
    <t>1.16.11</t>
  </si>
  <si>
    <t>1.16.12</t>
  </si>
  <si>
    <t>1.16.13</t>
  </si>
  <si>
    <t>1.16.14</t>
  </si>
  <si>
    <t>1.16.15</t>
  </si>
  <si>
    <t>1.16.16</t>
  </si>
  <si>
    <t>1.16.17</t>
  </si>
  <si>
    <t>ติดตั้งวงกบพร้อมบานประตู UPVC. ขนาด 0.80 x 2.00 ม.บานประตูผิวหน้า</t>
  </si>
  <si>
    <t>ทำจากวัสดุ Rigicl UPVC. ความหนาไม่น้อยกว่า 1.5 มม. เสริมโครงสร้าง</t>
  </si>
  <si>
    <t xml:space="preserve">ด้านใน 4 ด้าน ด้วย Wood Plastic Composite (WPC) ภายในโฟลิสไตน์โฟม </t>
  </si>
  <si>
    <t>(PS Foam) แบบมีลูกฟักหนา 35 มม. พร้อมกุญแจลูกบิด , บานพับ(ห้องน้ำ)</t>
  </si>
  <si>
    <t>งานติดตั้งแผ่นป้ายสินทรัพย์</t>
  </si>
  <si>
    <t>ความหนาไม่น้อยกว่า 0.45 มม</t>
  </si>
  <si>
    <t>ป้าย</t>
  </si>
  <si>
    <t>(ปัดเศษ)</t>
  </si>
  <si>
    <t xml:space="preserve"> พร้อมอุปกรณ์ยึดตรึงไม่ขึ้นสนิม  พื้นที่ประมาณ</t>
  </si>
  <si>
    <t>โครงคร่าวเหล็กชุบสังกะสีระยะห่าง  0.60 x 0.60 ม. พื้นที่ประมาณ</t>
  </si>
  <si>
    <t>ติดตั้งฝ้าเพดานชายคาไฟเบอร์ซีเมนต์ หนา 6 มม.ชนิดมีรูระบายอากาศ</t>
  </si>
  <si>
    <t>ติดตั้งฝ้าเพดานยิซั่มบอร์ด หนา 9 มม.โครงคร่าวเหล็กชุบสังกะสี</t>
  </si>
  <si>
    <t>ระยะห่าง  0.60 x 0.60 ม. ฉาบเรียบ พื้นที่ประมาณ</t>
  </si>
  <si>
    <t>เชิงชายไม้ไฟเบอร์ซีเมนต์ ขนาด 20 ซม. x 1.6 ซม. ความยาวประมาณ</t>
  </si>
  <si>
    <t>ติดตั้งฝ้าเพดานยิบซั่มบอร์ด หนา 9 มม. โครงคร่าวเหล็กชุบสังกะสี</t>
  </si>
  <si>
    <t>ติดตั้งท่อน้ำทิ้ง ท่อ พีวีซี ขนาด Ø 2"  ชั้น 8.5</t>
  </si>
  <si>
    <t>สามทาง พีวีซี..2"ชั้น 8.5</t>
  </si>
  <si>
    <t>งานโครงการ  ซ่อมปรับปรุงเรือนแถวนายทหารประทวน ของหน่วยในพื้นที่ มทบ.36 ประจำปี 2564</t>
  </si>
  <si>
    <t>ผู้ประมาณการ  ร.ต.พิษณุ     สุขประเสริฐ</t>
  </si>
  <si>
    <t xml:space="preserve"> ของ  ป.21 พัน.30   หมายเลข 337/31  มีรายการ  ดังนี้</t>
  </si>
  <si>
    <t>รื้อถอนกระเบื้องมุงหลังคา พื้นที่ประมาณ</t>
  </si>
  <si>
    <t>1.1.4</t>
  </si>
  <si>
    <t>ตะปูเกลียวขนาด 4" (สำหรับแปเหล็ก)</t>
  </si>
  <si>
    <t>ตัว</t>
  </si>
  <si>
    <t xml:space="preserve"> ปรับปรุงปีกนกหลังคา</t>
  </si>
  <si>
    <t>เปลี่ยนปีกนกโดยทำการติดตั้งครอบ Flashing แผ่น</t>
  </si>
  <si>
    <t>Metal sheet หนา 0.5 มม. พร้อมอัดยาแนวด้วยซิลิโคน ยาวประมาณ</t>
  </si>
  <si>
    <t>ซ่อมผนัง</t>
  </si>
  <si>
    <t>2.3.1</t>
  </si>
  <si>
    <t>รื้อถอนฝ้าเพดานโครงคร่าว ที - บาร์</t>
  </si>
  <si>
    <t>2.3.2</t>
  </si>
  <si>
    <t xml:space="preserve">ติดตั้งฝ้าเพดานยิปซั่มบอร์ดหนา 9 มม. โครงคร่าวเหล็กชุบสังกะสี </t>
  </si>
  <si>
    <t xml:space="preserve">ติดตั้งมอบฝ้าไฟเบอร์ซีเมนต์ชนิดเคลือบสี ขนาด 5 ซม. หนา 8 มม. </t>
  </si>
  <si>
    <t xml:space="preserve">ติดตั้งฝ้าเพดานไฟเบอร์ซีเมนต์ หนา 6 มม. โครงคร่าวเหล็กชุบสังกะสี </t>
  </si>
  <si>
    <t>2.4.1</t>
  </si>
  <si>
    <t>สกัดผิวพื้นให้ขรุขระแล้วทำความสะอาดให้เรียบร้อย ( ชั้นล่างทั้งหมด )</t>
  </si>
  <si>
    <t>2.4.2</t>
  </si>
  <si>
    <t>รวมปูนทรายรองพื้น และวัสดุยาแนว  พื้นที่ประมาณ</t>
  </si>
  <si>
    <t>2.4.3</t>
  </si>
  <si>
    <t xml:space="preserve">ติดตั้งบัวเชิงผนังกระเบื้องเคลือบ  ความยาวประมาณ </t>
  </si>
  <si>
    <t>2.5.1</t>
  </si>
  <si>
    <t>2.5.2</t>
  </si>
  <si>
    <t>ติดตั้งดวงโคมอลูมิเนียม ขนาด 1 x LED 9 W., มีอายุการใฃ้งานไม่น้อยกว่า</t>
  </si>
  <si>
    <t>25,000 ชม. ค่าความส่องสว่างมาตรฐาน IES LM 80 ชุดขับหลอดกระแส</t>
  </si>
  <si>
    <t>ไฟฟ้า (LED Driver Protection) ติดตั้งอยูภายในหลอดโดยมีอุปกรณ์ป้องกัน</t>
  </si>
  <si>
    <t>ไฟแรงดันเกินชั่วขณะ (Surge Protection) ไม่น้อยกว่า 1 KV</t>
  </si>
  <si>
    <t>ติดตั้ง SWITCH  ชนิดเดียว แบบฝังผนัง ขนาด 16 A., 250 V.</t>
  </si>
  <si>
    <t>ติดตั้ง SWITCH  แบบ 2 ช่อง  แบบฝังผนัง ขนาด 16 A., 250 V.</t>
  </si>
  <si>
    <t xml:space="preserve"> พร้อมกล่องพลาสติก และอุปกรณ์ยึดตรึง </t>
  </si>
  <si>
    <t>ติดตั้ง SWITCH  แบบ 3 ช่อง  แบบฝังผนัง ขนาด 16 A., 250 V.</t>
  </si>
  <si>
    <t>(ทางเดียว 2 ช่อง  ,  สองทาง 1 ข่อง ) พร้อมกล่องโลหะ และหน้ากาก</t>
  </si>
  <si>
    <t xml:space="preserve"> ตะแกรงพลาสติก และอุปกรณ์ยึดตรึง </t>
  </si>
  <si>
    <t xml:space="preserve">ติดตั้ง PLUG ไฟฟ้าแบบ 2 ช่อง ชนิดฝังผนัง  ขนาด 16 A., 220 V. </t>
  </si>
  <si>
    <t>พร้อมกล่องพลาสติก  และอุปกรณ์ยึดตรึง</t>
  </si>
  <si>
    <r>
      <t xml:space="preserve">MAIN  CIRCUIT  BREAKER  ขนาด 2 P./16 A.,IC </t>
    </r>
    <r>
      <rPr>
        <u/>
        <sz val="14"/>
        <rFont val="TH SarabunPSK"/>
        <family val="2"/>
      </rPr>
      <t>&gt;</t>
    </r>
    <r>
      <rPr>
        <sz val="14"/>
        <rFont val="TH SarabunPSK"/>
        <family val="2"/>
      </rPr>
      <t xml:space="preserve"> 10  KA.,  240 V.</t>
    </r>
  </si>
  <si>
    <t>สายไฟฟ้าขนาด  2 x 1.5  ตร.มม.  300 V., 70˚ C</t>
  </si>
  <si>
    <t>สายไฟฟ้าขนาด  2 x 2.5  ตร.มม.  300 V., 70˚ C</t>
  </si>
  <si>
    <t>ต่อระบบลงดิน</t>
  </si>
  <si>
    <t>2.6.1</t>
  </si>
  <si>
    <t>รื้อถอนพื้นกระเบื้องเคลือบ  ร้อยพื้นที่ประมาณ</t>
  </si>
  <si>
    <t>2.6.2</t>
  </si>
  <si>
    <t>ปูพื้นกระเบื้องเคลือบชนิดสีเรียบผิวด้าน ขนาด 8 " x 8"  รวมปูนทรายรองพื้น</t>
  </si>
  <si>
    <t>และวัสดุยาแนว    ( ชนิดกันเชื้อรา ) พื้นที่ประมาณ</t>
  </si>
  <si>
    <t>2.6.3</t>
  </si>
  <si>
    <t>รื้อถอนผนังกระเบื้องเคลือบ  ร้อยพื้นที่ประมาณ</t>
  </si>
  <si>
    <t>ผนังบุกระเบื้องเคลือบเซรามิคผิวมันขนาด  8" x 10" พร้อมกาวซีเมนต์รองพื้น</t>
  </si>
  <si>
    <t>รื้อวงกบพร้อมบานประตูของเดิมที่ชำรุด</t>
  </si>
  <si>
    <t xml:space="preserve">รื้อโถส้วมของเดิมที่ชำรุด   </t>
  </si>
  <si>
    <t xml:space="preserve">ติดตั้งโถส้วมนั่งราบเคลือบขาวแบบราดน้ำ  </t>
  </si>
  <si>
    <t>ติดตั้งอ่างล้างหน้าชนิดแขวนผนัง  เคลือบขาว  พร้อมอุปกรณ์ประกอบครบชุด</t>
  </si>
  <si>
    <t>ติดตั้งกระจกเงากรอบพลาสติก  ปรับมุมทรงสีเหลี่ยม พร้อมชั้นวางของ</t>
  </si>
  <si>
    <t>ติดตั้งที่ใส่สบู่เคลือบขาว  ชนิดฝังผนัง</t>
  </si>
  <si>
    <t>ติดตั้งราวพาดผ้าพลาสติก</t>
  </si>
  <si>
    <t>ติดตั้งสายฉีดช้าระสายอ่อน  พร้อมอุปกรณ์ประกอบครบชุด</t>
  </si>
  <si>
    <t>ตะแกรงกรองฝุ่นขนาด Ø 2"</t>
  </si>
  <si>
    <t>ก๊อกน้ำบอลวาล์วขนาด Ø 1/ 2"</t>
  </si>
  <si>
    <t>ถังเก็บน้ำหินขัดสำเร็จรูป   ขนาดต่าง ๆ ดังนี้.</t>
  </si>
  <si>
    <t xml:space="preserve">  ขนาด  0.28 x 0.48 x 0.30  ม.</t>
  </si>
  <si>
    <t xml:space="preserve">  ขนาด  0.47 x 0.72 x 0.71  ม.</t>
  </si>
  <si>
    <t>2.8.1</t>
  </si>
  <si>
    <t>รื้อถอนพื้น  ค.ส.ล.   พื้นที่ประมาณ</t>
  </si>
  <si>
    <t>2.8.2</t>
  </si>
  <si>
    <t>ขุดดินเพื่อทำฐานราก ขนาด 0.50x0.50x0.70 (จำนวน 22 หลุม)</t>
  </si>
  <si>
    <t xml:space="preserve">ฐานราก ค.ส.ล. ขนาด 0.70x0.70x0.50 ม. เหล็กตะแกรง ขนาด 9 มม. </t>
  </si>
  <si>
    <t xml:space="preserve"> ระยะห่าง  0.20x 0.20 ม. บดอัดทรายหยาบก้นหลุมหนา 0.05 ม. </t>
  </si>
  <si>
    <t xml:space="preserve"> คอนกรีตหยาบก้นหลุม หนา  0.10  ม.</t>
  </si>
  <si>
    <t>ฐาน</t>
  </si>
  <si>
    <t>เสา ค.ส.ล.สำเร็จรูป  ขนาด  6" X 6" X 4.00  ม.พร้อมเพสหัวเสา 6"x6" หนา 6 มม.</t>
  </si>
  <si>
    <t>2.8.3</t>
  </si>
  <si>
    <t xml:space="preserve">บดอัดทรายหยาบรองพื้นหนา  0.05 ม. เทคอนกรีตหนา  0.10 ม.  เสริมเหล็ก </t>
  </si>
  <si>
    <t xml:space="preserve">ตะแกรงสำเร็จรูป  WIRE  MESH  ขนาด  Ø  4.0  มม. @  0.15 x 0.15 ม. </t>
  </si>
  <si>
    <t>2.8.4</t>
  </si>
  <si>
    <t>โครงหลังคาเหล็ก มีรายระเอียดดังนี้</t>
  </si>
  <si>
    <t>สวิทซ์รวมกับไฟฟ้าภายใน</t>
  </si>
  <si>
    <t xml:space="preserve"> สายไฟฟ้าทองแดงกลมแกนเดี่ยว ชนิด THW. ขนาด</t>
  </si>
  <si>
    <t xml:space="preserve"> 1 X 1.5 ตร.มม., 750 V., 70๐C (ความยาว 100 เมตร/ม้วน)</t>
  </si>
  <si>
    <t>ม้วน</t>
  </si>
  <si>
    <t>ท่อร้อยสายไฟฟ้า PVC. สีเหลือง ขนาด Ø 1/2 นิ้ว</t>
  </si>
  <si>
    <t>ข้อต่องอ 90๐ PVC. สีเหลือง ขนาด Ø 1/2 นิ้ว</t>
  </si>
  <si>
    <t xml:space="preserve"> ค่าอุปกรณ์ยึดตรึงและเทปพันสายไฟฟ้า</t>
  </si>
  <si>
    <t>2.9.1</t>
  </si>
  <si>
    <t>งานรื้อถอน</t>
  </si>
  <si>
    <t>รื้อถอนคาน ค.ส.ล.</t>
  </si>
  <si>
    <t>2.9.2</t>
  </si>
  <si>
    <t xml:space="preserve"> ฐานราก ค.ส.ล. ขนาด 0.70x0.70x0.50 ม. เหล็กตะแกรง ขนาด 9 มม.</t>
  </si>
  <si>
    <t xml:space="preserve">ระยะห่าง  0.150x 0.150 ม. บดอัดทรายหยาบก้นหลุมหนา 0.05 ม. </t>
  </si>
  <si>
    <t>คอนกรีตหยาบก้นหลุม หนา  0.10  ม.</t>
  </si>
  <si>
    <t>2.9.3</t>
  </si>
  <si>
    <t>งาน โครงหลังคา เหล็ก รูปตัว ซี</t>
  </si>
  <si>
    <t xml:space="preserve">ติดตั้งเชิงชายไม้ไฟเบอร์ซีเมนต์ชนิดเคลือบสี ขนาด 20 ซม. หนา 1.6 ซม.  </t>
  </si>
  <si>
    <t>2.9.4</t>
  </si>
  <si>
    <t xml:space="preserve"> บดอัดทรายหยาบรองพื้นหนา  0.05 ม. เทคอนกรีตหนา  0.10 ม.  เสริมเหล็ก </t>
  </si>
  <si>
    <t xml:space="preserve"> ตะแกรงสำเร็จรูป  WIRE  MESH  ขนาด  Ø  4.0  มม. @  0.15 x 0.15 ม.</t>
  </si>
  <si>
    <t xml:space="preserve">  พื้นที่ประมาณ</t>
  </si>
  <si>
    <t>ผนังก่ออิฐซีเมนต์บล็อค  ขนาด  19 x 39x9  ซม.  ฉาบปูนเรียบสองข้าง</t>
  </si>
  <si>
    <t>2.9.5</t>
  </si>
  <si>
    <t>งานทาสี</t>
  </si>
  <si>
    <t>2.9.6</t>
  </si>
  <si>
    <t xml:space="preserve"> ประปา เดินท่อ พี.วี.ซี.  ขนาด 1/2 นิ้ว ชั้น 13.5  พร้อมข้อต่อ ข้องอและ</t>
  </si>
  <si>
    <t xml:space="preserve">ข้อต่อตรงเกลียวในทองเหลืองสำหรับติดตั้งอุปกรณ์ประปา จำนวน 3 จุด </t>
  </si>
  <si>
    <t xml:space="preserve"> -</t>
  </si>
  <si>
    <t>ท่อ พี.วี.ซี.  ขนาด 2" ชั้น 13.5</t>
  </si>
  <si>
    <t xml:space="preserve">ข้อต่อตรง พี.วี.ซี. ขนาด 2" </t>
  </si>
  <si>
    <t>ท่อน้ำทิ้ง อ่างล้างจาน ท่อ พี.วี.ซี. ชั้น 8.5 ขนาด 2" พร้อมอุปกรณ์</t>
  </si>
  <si>
    <t>2.9.7</t>
  </si>
  <si>
    <t>งานติดตั้งประตู</t>
  </si>
  <si>
    <t>ติดตั้งวงกบพร้อมบานประตูไฟเบอร์กลาสขนาด  0.90 x 2.00 ม.  ชนิดบานทึบ</t>
  </si>
  <si>
    <t>แบบมีลูกฟัก (หนา 3.5 ซม.) พร้อมกุญแจลูกบิดและอุปกรณ์ประกอบครบชุด</t>
  </si>
  <si>
    <t>2.9.8</t>
  </si>
  <si>
    <t>2.9.9</t>
  </si>
  <si>
    <t>งานไฟฟ้า</t>
  </si>
  <si>
    <t>ติดตั้ง SWITCH ไฟฟ้าแบบ 2 ช่อง  ชนิดติดลอย ขนาด 16 A., 250 V.</t>
  </si>
  <si>
    <t>พร้อมกล่องพลาสติก และอุปกรณ์ยึดตรึง</t>
  </si>
  <si>
    <t xml:space="preserve">ซ่อมเปลี่ยน PLUG ไฟฟ้าแบบคู่ ชนิดติดลอย  พร้อมกล่องพลาสติก </t>
  </si>
  <si>
    <t>และอุปกรณ์ยึดตรึง(พุกพลาสติก, เกลียวปล่อย 4 ชุด/กล่อง)</t>
  </si>
  <si>
    <t xml:space="preserve">สายไฟฟ้าทองแดงกลมแกนคู่ ชนิด VAF. ขนาด   1 X 2.5 ตร.มม., </t>
  </si>
  <si>
    <t>300 V., 70ºC (ความยาว 100 เมตร/ม้วน)</t>
  </si>
  <si>
    <t xml:space="preserve"> สายไฟฟ้าทองแดงกลมแกนเดี่ยว ชนิด VAF. ขนาด   1 X 1.5 ตร.มม.</t>
  </si>
  <si>
    <t>300V., 70ºC (ความยาว 100 เมตร/ม้วน)</t>
  </si>
  <si>
    <t xml:space="preserve"> ท่อร้อยสายไฟฟ้า PVC. สีเหลือง ขนาด Ø 1/2 นิ้ว</t>
  </si>
  <si>
    <t xml:space="preserve"> ข้อต่องอ 90๐ PVC. สีเหลือง ขนาด Ø 1/2 นิ้ว</t>
  </si>
  <si>
    <t>2.9.10</t>
  </si>
  <si>
    <t>2.9.11</t>
  </si>
  <si>
    <t xml:space="preserve">ท่อเหล็กอาบสังกะสี ศก. 1/2" ยาว 6 ม. </t>
  </si>
  <si>
    <t>บดอัดทรายหยาบรองพื้นหนา  0.05 ม. เทคอนกรีตหนา  0.10 ม.  เสริมเหล็ก</t>
  </si>
  <si>
    <t>หมายเลข  169/32 ของ ส.พัน.11 พล.ม.1 มีรายละเอียดดังนี้.-</t>
  </si>
  <si>
    <t xml:space="preserve">งานซ่อมปรับปรุงเรือนแถวนายทหารชั้นประทวน แบบหมายเลข กห 6836 </t>
  </si>
  <si>
    <t>ปรับปรุงมุงหลังคา</t>
  </si>
  <si>
    <t>ค่าใช้จ่าย</t>
  </si>
  <si>
    <t>ปรับปรุงหลังคา</t>
  </si>
  <si>
    <t xml:space="preserve">เชิงชายไม้ไฟเบอร์ซีเมนต์ ขนาด 20 ซม. หนา 1.6 ซม. </t>
  </si>
  <si>
    <t>รื้อถอนผนังอาคารชั้นล่าง  พื้นที่ประมาณ</t>
  </si>
  <si>
    <t xml:space="preserve">ขึ้นรูปโครงประตู 2 ชั้น (double Frame) โดยชั้นที่ 1 โครงไม้เนื้อแข็ง </t>
  </si>
  <si>
    <t>ชั้นที่ 2 เสริมด้วยโพลีเอสเตอร์เรซิ่น ด้านนอกทั้ง 4 ด้าน เสริมความเข็งแกร่ง</t>
  </si>
  <si>
    <t xml:space="preserve">ภายในฉนวนโพลียูริเทนโฟมเกรด เอ. ผิวบานเคลือบไฟเบอร์กลาส สีมาตรฐาน </t>
  </si>
  <si>
    <t>แบบมีลูกฟัก(หนา3.5 มม. พร้อมกูญแจลูกบิด,บานพับ,ปุ่มกันกระเทก</t>
  </si>
  <si>
    <t>ติดตั้งวงกบพร้อมบานหน้าต่างอลูมิเนียม (บานเลื่อน) พร้อมกระจกใส หนา 6 มม.</t>
  </si>
  <si>
    <t>กรอบบานอลูมิเนียม ขนาด 1.00 x 1.20 ม.</t>
  </si>
  <si>
    <t>งานซ่อมประตู - หน้าต่าง</t>
  </si>
  <si>
    <t xml:space="preserve">รื้อถอนวงกบพร้อมบานหน้าต่าง (บานคู่)   </t>
  </si>
  <si>
    <t>รื้อถอน - ติดตั้งปรับระดับโครงหลังคาเหล็ก</t>
  </si>
  <si>
    <t>ระยะห่าง 0.40 X 0.80 ม. ฉาบเรียบ  พื้นที่ประมาณ</t>
  </si>
  <si>
    <t>ระยะห่าง 0.40 X 0.80 ม. ฉาบเรียบ (ห้องน้ำ - ส้วม)  พื้นที่ประมาณ</t>
  </si>
  <si>
    <t>งานรางระบายน้ำ</t>
  </si>
  <si>
    <t>ผนังก่ออิฐซีเมนต์บล็อค  ขนาด  19 x 39 x 9  ซม. ชนิดกันฝนลิ้นคู่พร้อม</t>
  </si>
  <si>
    <t>เซาะร่องแต่งแนวสองด้าน  พื้นที่ประมาณ</t>
  </si>
  <si>
    <t>รวมค่าวัสดุแระค่าแรง ข้อ 1</t>
  </si>
  <si>
    <t>2.1</t>
  </si>
  <si>
    <t>2.2</t>
  </si>
  <si>
    <t>2.3</t>
  </si>
  <si>
    <t>2.5</t>
  </si>
  <si>
    <t>2.6</t>
  </si>
  <si>
    <t>ปรับปรุงไฟฟ้า</t>
  </si>
  <si>
    <t xml:space="preserve"> ปรับปรุงสุขภัณฑ์</t>
  </si>
  <si>
    <t>2.8</t>
  </si>
  <si>
    <t xml:space="preserve">2.9 </t>
  </si>
  <si>
    <t>2.12</t>
  </si>
  <si>
    <t>2.13</t>
  </si>
  <si>
    <t>1.1.3</t>
  </si>
  <si>
    <t>1.1.5</t>
  </si>
  <si>
    <t>1.1.6</t>
  </si>
  <si>
    <t>1.1.7</t>
  </si>
  <si>
    <t>1.9.17</t>
  </si>
  <si>
    <t>รวมค่าวัสดุและค่าแรง ช้อ 1.12</t>
  </si>
  <si>
    <t>รวมค่าวัสดุแระค่าแรง ข้อ 1.16</t>
  </si>
  <si>
    <t>2.1.1</t>
  </si>
  <si>
    <t>2.1.2</t>
  </si>
  <si>
    <t>2.1.3</t>
  </si>
  <si>
    <t>2.1.4</t>
  </si>
  <si>
    <t>รวมค่าวัสดุและค่าแรง ข้อ 2.1</t>
  </si>
  <si>
    <t>รวมค่าวัสดุและค่าแรง ข้อ 2.2</t>
  </si>
  <si>
    <t>รวมค่าวัสดุและค่าแรง ข้อ 2.3</t>
  </si>
  <si>
    <t>2.4.4</t>
  </si>
  <si>
    <t>รวมค่าวัสดุและค่าแรง ข้อ 2.4</t>
  </si>
  <si>
    <t>รวมค่าวัสดุและค่าแรง ข้อ 2.5</t>
  </si>
  <si>
    <t>2.7.1</t>
  </si>
  <si>
    <t>รวมค่าวัสดุและค่าแรง ข้อ 2.6</t>
  </si>
  <si>
    <t>2.7.2</t>
  </si>
  <si>
    <t>2.7.3</t>
  </si>
  <si>
    <t>2.7.4</t>
  </si>
  <si>
    <t>รวมค่าวัสดุและค่าแรง ข้อ 2.7</t>
  </si>
  <si>
    <t>2.8.5</t>
  </si>
  <si>
    <t>2.8.6</t>
  </si>
  <si>
    <t>2.8.7</t>
  </si>
  <si>
    <t>2.8.8</t>
  </si>
  <si>
    <t>2.8.9</t>
  </si>
  <si>
    <t>รวมค่าวัสดุและค่าแรง ข้อ 2.8</t>
  </si>
  <si>
    <t>2.9.12</t>
  </si>
  <si>
    <t>2.9.13</t>
  </si>
  <si>
    <t>2.9.14</t>
  </si>
  <si>
    <t>2.9.15</t>
  </si>
  <si>
    <t>2.9.16</t>
  </si>
  <si>
    <t>2.9.17</t>
  </si>
  <si>
    <t>รวมค่าวัสดุและค่าแรง ข้อ 2.9</t>
  </si>
  <si>
    <t>รวมค่าวัสดุและค่าแรง ข้อ 2.10</t>
  </si>
  <si>
    <t>2.12.1</t>
  </si>
  <si>
    <t>2.12.2</t>
  </si>
  <si>
    <t>2.12.3</t>
  </si>
  <si>
    <t>2.13.1</t>
  </si>
  <si>
    <t>2.13.2</t>
  </si>
  <si>
    <t>2.13.3</t>
  </si>
  <si>
    <t>2.13.4</t>
  </si>
  <si>
    <t>2.14.1</t>
  </si>
  <si>
    <t>2.14.2</t>
  </si>
  <si>
    <t>2.14.3</t>
  </si>
  <si>
    <t>2.14.4</t>
  </si>
  <si>
    <t>2.14.5</t>
  </si>
  <si>
    <t>2.14.6</t>
  </si>
  <si>
    <t>2.14.7</t>
  </si>
  <si>
    <t>2.14.8</t>
  </si>
  <si>
    <t>2.14.9</t>
  </si>
  <si>
    <t>2.14.10</t>
  </si>
  <si>
    <t>รวมค่าวัสดุแระค่าแรง ข้อ 1 - 2</t>
  </si>
  <si>
    <t>สินทรัพย์ถาวร</t>
  </si>
  <si>
    <t>ข้อ 1.15 และ</t>
  </si>
  <si>
    <t>ข้อ 2.13 และ</t>
  </si>
  <si>
    <t>คณะกรรมการกำหนดราคาพิจารณาแล้ว    เห็นชอบให้กำหนดเป็นราคากลางได้</t>
  </si>
  <si>
    <t>2.4</t>
  </si>
  <si>
    <t>ประมาณการเมื่อ  16 ก.ย. 63</t>
  </si>
  <si>
    <t>2.5.3</t>
  </si>
  <si>
    <t>รวมเป็นเงินทั้งสิ้น</t>
  </si>
  <si>
    <t xml:space="preserve">ติดแผ่นป้ายอลุมิเนียมพร้อมข้อความ ขนาด 12" x 9" </t>
  </si>
  <si>
    <t>รวมค่าวัสดุและค่าแรง ช้อ 2.14</t>
  </si>
  <si>
    <t>จันทันเหล็กรูปตัว [ ขนาด 100 x 50 x 20 x 2.3 มม.(นน. 24.36 กก.)</t>
  </si>
  <si>
    <t>แปเหล็กรูปตัว [ ขนาด 75 x 45 x 15 x 2.3 มม.(นน. 19.5 กก.)</t>
  </si>
  <si>
    <t>แปรเหล็กรูปตัว [ ขนาด 100 x 50 x 20 x 2.3 มม.(นน. 24.36 กก.)</t>
  </si>
  <si>
    <t>แปรเหล็กรูปตัว [ ขนาด 125 x 50 x 20 x 2.3 มม.(นน. 27.60 กก.)</t>
  </si>
  <si>
    <t>จันทันเหล็กรูปตัว [ ขนาด 125 x 45 x 15 x 2.3  มม.(นน. 27.60 กก.)</t>
  </si>
  <si>
    <t xml:space="preserve">ติดตั้ง SWITCH  แบบ 2 ช่อง (สวิทซ์ 2 ทาง)  แบบติดลอยขนาด </t>
  </si>
  <si>
    <t>จันทันเหล็กตัวซี  [  ขนาด 125 X 50 x 20 X 3.2 มม.(นน. 27.06 กก.)</t>
  </si>
  <si>
    <t>จันทัน แป เหล็กรูปตัว [ ขนาด 100 x 50 x 20 x 2.3 มม.(นน. 24.36 กก.)</t>
  </si>
  <si>
    <t>แปเหล็กรูปตัว [ ขนาด 100 x 50 x 15 x 2.3 มม.(นน. 24.36 กก.)</t>
  </si>
  <si>
    <t>ติดตั้ง PLUG ไฟฟ้าแบบ 2 ช่อง  ชนิดติดลอย</t>
  </si>
  <si>
    <t xml:space="preserve">สายไฟฟ้าทองแดงแบบแกนคู่  ขนาด  2 x 1.5  ตร.มม. </t>
  </si>
  <si>
    <t xml:space="preserve">สายไฟฟ้าทองแดงแบบแกนคู่  ขนาด  2 x 2.5  ตร.มม. </t>
  </si>
  <si>
    <t xml:space="preserve">สายไฟฟ้าทองแดงแบบแกนคู่ ชนิด VAF ขนาด  2 x 1.5  ตร.มม. </t>
  </si>
  <si>
    <t>ปูพื้นกระเบื้องเคลือบชนิดสีเรียบผิวด้าน ขนาด 12" x 12"  พร้อมบัวเชิงผนัง</t>
  </si>
  <si>
    <t>ปรับปรุงพื้นที่ใช้สอยด้านหน้าอาคาร (โรงรถ)</t>
  </si>
  <si>
    <t>ปรับปรุงพื้นที่ใช้สอยด้านหน้าอาคาร  (โรงรถ)</t>
  </si>
  <si>
    <t>รวมค่าวัสดุและค่าแรง ช้อ 2.13</t>
  </si>
  <si>
    <t>รวมค่าวัสดุและค่าแรง ช้อ 2</t>
  </si>
  <si>
    <t>FACTOR  F.</t>
  </si>
  <si>
    <t>เป็นเงิน</t>
  </si>
  <si>
    <t>งานครุภัณฑ์ (สินทรัพย์ต่ำกว่าเกณฑ์ สป.สาย ยย.)</t>
  </si>
  <si>
    <t>รวมค่าวัสดุและค่าแรง ช้อ 3</t>
  </si>
  <si>
    <t>รวมค่าวัสดุ ข้อ 4</t>
  </si>
  <si>
    <t>รวมค่าวัสดุและค่าแรง ช้อ 1 - 4</t>
  </si>
  <si>
    <t xml:space="preserve">(ยกเว้น </t>
  </si>
  <si>
    <t>ข้อ 1.16)</t>
  </si>
  <si>
    <t>ข้อ 2.14)</t>
  </si>
  <si>
    <t>1.15.8</t>
  </si>
  <si>
    <t>1.15.9</t>
  </si>
  <si>
    <t xml:space="preserve">        วันที่           ม.ค.  64</t>
  </si>
  <si>
    <t xml:space="preserve">      (   กิตติธัช    ปลัดเซ็นต์   )                                        (   โอวิทย์    แจ้งไพร   )                           (  พิษณุ    สุขประเสร็ฐ  )</t>
  </si>
  <si>
    <t>พ.ท.                                  รองประธานกรรมการ             พ.ต.                          กรรมการ         ร.ต.                               กรรมการ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</si>
</sst>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1" formatCode="_-* #,##0_-;\-* #,##0_-;_-* &quot;-&quot;_-;_-@_-"/>
    <numFmt numFmtId="43" formatCode="_-* #,##0.00_-;\-* #,##0.00_-;_-* &quot;-&quot;??_-;_-@_-"/>
    <numFmt numFmtId="187" formatCode="#,##0.00_ ;\-#,##0.00\ "/>
    <numFmt numFmtId="188" formatCode="#,##0.0"/>
    <numFmt numFmtId="189" formatCode="_-* #,##0_-;\-* #,##0_-;_-* &quot;-&quot;??_-;_-@_-"/>
    <numFmt numFmtId="190" formatCode="#,##0.0000"/>
    <numFmt numFmtId="191" formatCode="0.0"/>
    <numFmt numFmtId="192" formatCode="0.00;[Red]0.00"/>
    <numFmt numFmtId="193" formatCode="#,##0.0_ ;\-#,##0.0\ "/>
  </numFmts>
  <fonts count="16" x14ac:knownFonts="1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11"/>
      <color theme="1"/>
      <name val="TH SarabunPSK"/>
      <family val="2"/>
    </font>
    <font>
      <b/>
      <u/>
      <sz val="14"/>
      <color theme="1"/>
      <name val="TH SarabunPSK"/>
      <family val="2"/>
    </font>
    <font>
      <b/>
      <sz val="12"/>
      <color theme="1"/>
      <name val="TH SarabunPSK"/>
      <family val="2"/>
    </font>
    <font>
      <sz val="14"/>
      <name val="TH SarabunPSK"/>
      <family val="2"/>
    </font>
    <font>
      <u/>
      <sz val="14"/>
      <name val="TH SarabunPSK"/>
      <family val="2"/>
    </font>
    <font>
      <sz val="16"/>
      <color theme="1"/>
      <name val="TH SarabunPSK"/>
      <family val="2"/>
    </font>
    <font>
      <b/>
      <sz val="14"/>
      <name val="TH SarabunPSK"/>
      <family val="2"/>
    </font>
    <font>
      <sz val="14"/>
      <name val="Cordia New"/>
      <family val="2"/>
    </font>
    <font>
      <b/>
      <u val="singleAccounting"/>
      <sz val="14"/>
      <name val="TH SarabunPSK"/>
      <family val="2"/>
    </font>
    <font>
      <b/>
      <u/>
      <sz val="14"/>
      <name val="TH SarabunPSK"/>
      <family val="2"/>
    </font>
    <font>
      <sz val="14"/>
      <color indexed="8"/>
      <name val="TH SarabunPSK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11" fillId="0" borderId="0"/>
    <xf numFmtId="0" fontId="15" fillId="0" borderId="0"/>
  </cellStyleXfs>
  <cellXfs count="476">
    <xf numFmtId="0" fontId="0" fillId="0" borderId="0" xfId="0"/>
    <xf numFmtId="0" fontId="2" fillId="0" borderId="0" xfId="0" applyFont="1"/>
    <xf numFmtId="0" fontId="2" fillId="0" borderId="0" xfId="0" applyFont="1" applyBorder="1"/>
    <xf numFmtId="4" fontId="2" fillId="0" borderId="0" xfId="0" applyNumberFormat="1" applyFont="1"/>
    <xf numFmtId="0" fontId="1" fillId="0" borderId="0" xfId="0" applyFont="1" applyAlignment="1">
      <alignment vertical="center"/>
    </xf>
    <xf numFmtId="0" fontId="1" fillId="0" borderId="0" xfId="0" applyFont="1"/>
    <xf numFmtId="4" fontId="2" fillId="0" borderId="8" xfId="0" applyNumberFormat="1" applyFont="1" applyBorder="1"/>
    <xf numFmtId="0" fontId="4" fillId="0" borderId="0" xfId="0" applyFont="1"/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0" fontId="2" fillId="0" borderId="3" xfId="0" applyFont="1" applyBorder="1" applyAlignment="1">
      <alignment horizontal="left"/>
    </xf>
    <xf numFmtId="0" fontId="2" fillId="0" borderId="4" xfId="0" applyFont="1" applyBorder="1"/>
    <xf numFmtId="4" fontId="1" fillId="0" borderId="0" xfId="0" applyNumberFormat="1" applyFont="1" applyAlignment="1">
      <alignment vertical="center"/>
    </xf>
    <xf numFmtId="4" fontId="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" fontId="1" fillId="0" borderId="7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8" xfId="0" applyNumberFormat="1" applyFont="1" applyBorder="1" applyAlignment="1">
      <alignment horizontal="center" vertical="center"/>
    </xf>
    <xf numFmtId="4" fontId="1" fillId="0" borderId="5" xfId="0" applyNumberFormat="1" applyFont="1" applyBorder="1" applyAlignment="1">
      <alignment horizontal="center" vertical="center"/>
    </xf>
    <xf numFmtId="4" fontId="1" fillId="0" borderId="9" xfId="0" applyNumberFormat="1" applyFont="1" applyBorder="1" applyAlignment="1">
      <alignment horizontal="center" vertical="center"/>
    </xf>
    <xf numFmtId="4" fontId="1" fillId="0" borderId="0" xfId="0" applyNumberFormat="1" applyFont="1"/>
    <xf numFmtId="187" fontId="2" fillId="0" borderId="8" xfId="0" applyNumberFormat="1" applyFont="1" applyBorder="1"/>
    <xf numFmtId="4" fontId="2" fillId="0" borderId="3" xfId="0" applyNumberFormat="1" applyFont="1" applyBorder="1" applyAlignment="1">
      <alignment horizontal="center"/>
    </xf>
    <xf numFmtId="4" fontId="2" fillId="0" borderId="8" xfId="0" applyNumberFormat="1" applyFont="1" applyBorder="1" applyAlignment="1">
      <alignment horizontal="center"/>
    </xf>
    <xf numFmtId="4" fontId="2" fillId="0" borderId="8" xfId="0" applyNumberFormat="1" applyFont="1" applyBorder="1" applyAlignment="1">
      <alignment horizontal="right"/>
    </xf>
    <xf numFmtId="4" fontId="2" fillId="0" borderId="3" xfId="0" applyNumberFormat="1" applyFont="1" applyBorder="1" applyAlignment="1">
      <alignment horizontal="right"/>
    </xf>
    <xf numFmtId="41" fontId="2" fillId="0" borderId="8" xfId="0" applyNumberFormat="1" applyFont="1" applyBorder="1"/>
    <xf numFmtId="41" fontId="2" fillId="0" borderId="8" xfId="0" applyNumberFormat="1" applyFont="1" applyBorder="1" applyAlignment="1">
      <alignment horizontal="center"/>
    </xf>
    <xf numFmtId="41" fontId="2" fillId="0" borderId="8" xfId="0" applyNumberFormat="1" applyFont="1" applyBorder="1" applyAlignment="1"/>
    <xf numFmtId="0" fontId="1" fillId="0" borderId="0" xfId="0" applyFont="1" applyBorder="1"/>
    <xf numFmtId="4" fontId="1" fillId="0" borderId="3" xfId="0" applyNumberFormat="1" applyFont="1" applyBorder="1" applyAlignment="1">
      <alignment horizontal="left"/>
    </xf>
    <xf numFmtId="190" fontId="2" fillId="0" borderId="8" xfId="0" applyNumberFormat="1" applyFont="1" applyBorder="1"/>
    <xf numFmtId="0" fontId="7" fillId="0" borderId="8" xfId="0" applyFont="1" applyBorder="1" applyAlignment="1">
      <alignment horizontal="center"/>
    </xf>
    <xf numFmtId="4" fontId="7" fillId="0" borderId="8" xfId="0" applyNumberFormat="1" applyFont="1" applyBorder="1"/>
    <xf numFmtId="0" fontId="7" fillId="0" borderId="4" xfId="0" applyFont="1" applyBorder="1" applyAlignment="1">
      <alignment horizontal="left"/>
    </xf>
    <xf numFmtId="0" fontId="7" fillId="0" borderId="8" xfId="0" applyFont="1" applyBorder="1" applyAlignment="1">
      <alignment horizontal="center" vertical="center"/>
    </xf>
    <xf numFmtId="4" fontId="7" fillId="0" borderId="8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187" fontId="7" fillId="0" borderId="8" xfId="0" applyNumberFormat="1" applyFont="1" applyBorder="1" applyAlignment="1">
      <alignment vertical="center"/>
    </xf>
    <xf numFmtId="0" fontId="7" fillId="0" borderId="4" xfId="0" applyFont="1" applyBorder="1" applyAlignment="1">
      <alignment horizontal="left" vertical="center"/>
    </xf>
    <xf numFmtId="0" fontId="7" fillId="0" borderId="0" xfId="0" applyFont="1" applyBorder="1" applyAlignment="1">
      <alignment vertical="center"/>
    </xf>
    <xf numFmtId="4" fontId="7" fillId="0" borderId="8" xfId="1" applyNumberFormat="1" applyFont="1" applyBorder="1" applyAlignment="1">
      <alignment vertical="center"/>
    </xf>
    <xf numFmtId="41" fontId="7" fillId="0" borderId="8" xfId="0" applyNumberFormat="1" applyFont="1" applyBorder="1"/>
    <xf numFmtId="0" fontId="1" fillId="0" borderId="2" xfId="0" applyFont="1" applyBorder="1" applyAlignment="1">
      <alignment vertical="center"/>
    </xf>
    <xf numFmtId="4" fontId="5" fillId="0" borderId="8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4" fontId="5" fillId="0" borderId="8" xfId="0" applyNumberFormat="1" applyFont="1" applyBorder="1" applyAlignment="1">
      <alignment horizontal="center"/>
    </xf>
    <xf numFmtId="187" fontId="2" fillId="0" borderId="8" xfId="0" applyNumberFormat="1" applyFont="1" applyBorder="1" applyAlignment="1">
      <alignment horizontal="center"/>
    </xf>
    <xf numFmtId="0" fontId="2" fillId="0" borderId="4" xfId="0" applyFont="1" applyBorder="1" applyAlignment="1"/>
    <xf numFmtId="0" fontId="2" fillId="0" borderId="4" xfId="0" applyFont="1" applyBorder="1" applyAlignment="1">
      <alignment vertical="center"/>
    </xf>
    <xf numFmtId="187" fontId="2" fillId="0" borderId="8" xfId="0" applyNumberFormat="1" applyFont="1" applyBorder="1" applyAlignment="1">
      <alignment vertical="center"/>
    </xf>
    <xf numFmtId="187" fontId="2" fillId="0" borderId="8" xfId="1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43" fontId="2" fillId="0" borderId="0" xfId="0" applyNumberFormat="1" applyFont="1" applyAlignment="1">
      <alignment vertical="center"/>
    </xf>
    <xf numFmtId="43" fontId="2" fillId="0" borderId="8" xfId="0" applyNumberFormat="1" applyFont="1" applyBorder="1" applyAlignment="1">
      <alignment vertical="center"/>
    </xf>
    <xf numFmtId="43" fontId="2" fillId="0" borderId="8" xfId="0" applyNumberFormat="1" applyFont="1" applyBorder="1" applyAlignment="1">
      <alignment horizontal="center" vertical="center"/>
    </xf>
    <xf numFmtId="190" fontId="2" fillId="0" borderId="8" xfId="0" applyNumberFormat="1" applyFont="1" applyBorder="1" applyAlignment="1">
      <alignment vertical="center"/>
    </xf>
    <xf numFmtId="187" fontId="2" fillId="0" borderId="3" xfId="0" applyNumberFormat="1" applyFont="1" applyBorder="1" applyAlignment="1">
      <alignment horizontal="center" vertical="center"/>
    </xf>
    <xf numFmtId="4" fontId="9" fillId="0" borderId="3" xfId="0" applyNumberFormat="1" applyFont="1" applyBorder="1"/>
    <xf numFmtId="4" fontId="9" fillId="0" borderId="0" xfId="0" applyNumberFormat="1" applyFont="1"/>
    <xf numFmtId="4" fontId="9" fillId="0" borderId="0" xfId="0" applyNumberFormat="1" applyFont="1" applyAlignment="1">
      <alignment vertical="center"/>
    </xf>
    <xf numFmtId="4" fontId="1" fillId="0" borderId="3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 vertical="center"/>
    </xf>
    <xf numFmtId="189" fontId="2" fillId="0" borderId="0" xfId="1" applyNumberFormat="1" applyFont="1" applyBorder="1" applyAlignment="1">
      <alignment horizontal="center" vertical="center"/>
    </xf>
    <xf numFmtId="4" fontId="2" fillId="0" borderId="3" xfId="0" applyNumberFormat="1" applyFont="1" applyBorder="1"/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7" fillId="0" borderId="4" xfId="0" applyFont="1" applyBorder="1"/>
    <xf numFmtId="0" fontId="2" fillId="0" borderId="0" xfId="0" applyFont="1" applyBorder="1" applyAlignment="1"/>
    <xf numFmtId="4" fontId="2" fillId="0" borderId="0" xfId="0" applyNumberFormat="1" applyFont="1" applyBorder="1"/>
    <xf numFmtId="4" fontId="7" fillId="0" borderId="8" xfId="0" applyNumberFormat="1" applyFont="1" applyBorder="1" applyAlignment="1">
      <alignment horizontal="right"/>
    </xf>
    <xf numFmtId="0" fontId="2" fillId="0" borderId="7" xfId="0" applyFont="1" applyBorder="1" applyAlignment="1">
      <alignment horizontal="center"/>
    </xf>
    <xf numFmtId="0" fontId="2" fillId="0" borderId="7" xfId="0" applyFont="1" applyBorder="1"/>
    <xf numFmtId="4" fontId="2" fillId="0" borderId="7" xfId="0" applyNumberFormat="1" applyFont="1" applyBorder="1"/>
    <xf numFmtId="4" fontId="2" fillId="0" borderId="7" xfId="0" applyNumberFormat="1" applyFont="1" applyBorder="1" applyAlignment="1">
      <alignment horizontal="center"/>
    </xf>
    <xf numFmtId="0" fontId="7" fillId="0" borderId="0" xfId="0" applyFont="1" applyBorder="1" applyAlignment="1">
      <alignment horizontal="left" vertical="center"/>
    </xf>
    <xf numFmtId="189" fontId="7" fillId="0" borderId="8" xfId="1" applyNumberFormat="1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0" xfId="0" applyFont="1" applyBorder="1" applyAlignment="1"/>
    <xf numFmtId="4" fontId="7" fillId="0" borderId="8" xfId="1" applyNumberFormat="1" applyFont="1" applyBorder="1" applyAlignment="1">
      <alignment horizontal="right"/>
    </xf>
    <xf numFmtId="4" fontId="10" fillId="0" borderId="8" xfId="1" applyNumberFormat="1" applyFont="1" applyBorder="1" applyAlignment="1">
      <alignment horizontal="right"/>
    </xf>
    <xf numFmtId="43" fontId="7" fillId="0" borderId="8" xfId="1" applyFont="1" applyBorder="1" applyAlignment="1">
      <alignment horizontal="center"/>
    </xf>
    <xf numFmtId="0" fontId="7" fillId="0" borderId="0" xfId="0" applyFont="1" applyAlignment="1"/>
    <xf numFmtId="49" fontId="7" fillId="0" borderId="3" xfId="0" applyNumberFormat="1" applyFont="1" applyBorder="1" applyAlignment="1">
      <alignment horizontal="right"/>
    </xf>
    <xf numFmtId="49" fontId="7" fillId="0" borderId="0" xfId="0" applyNumberFormat="1" applyFont="1" applyBorder="1" applyAlignment="1">
      <alignment horizontal="center"/>
    </xf>
    <xf numFmtId="4" fontId="7" fillId="0" borderId="8" xfId="1" applyNumberFormat="1" applyFont="1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7" fillId="0" borderId="8" xfId="2" applyFont="1" applyBorder="1" applyAlignment="1"/>
    <xf numFmtId="191" fontId="7" fillId="0" borderId="0" xfId="0" applyNumberFormat="1" applyFont="1" applyBorder="1" applyAlignment="1">
      <alignment horizontal="center"/>
    </xf>
    <xf numFmtId="0" fontId="7" fillId="0" borderId="8" xfId="2" applyFont="1" applyBorder="1" applyAlignment="1">
      <alignment horizontal="center"/>
    </xf>
    <xf numFmtId="49" fontId="7" fillId="0" borderId="8" xfId="2" applyNumberFormat="1" applyFont="1" applyBorder="1" applyAlignment="1">
      <alignment horizontal="center"/>
    </xf>
    <xf numFmtId="3" fontId="7" fillId="0" borderId="0" xfId="0" applyNumberFormat="1" applyFont="1" applyAlignment="1"/>
    <xf numFmtId="49" fontId="7" fillId="0" borderId="3" xfId="1" applyNumberFormat="1" applyFont="1" applyBorder="1" applyAlignment="1">
      <alignment horizontal="center"/>
    </xf>
    <xf numFmtId="0" fontId="7" fillId="0" borderId="4" xfId="0" applyFont="1" applyBorder="1" applyAlignment="1">
      <alignment horizontal="center" vertical="center"/>
    </xf>
    <xf numFmtId="4" fontId="7" fillId="0" borderId="3" xfId="0" applyNumberFormat="1" applyFont="1" applyBorder="1" applyAlignment="1">
      <alignment vertical="center"/>
    </xf>
    <xf numFmtId="49" fontId="7" fillId="0" borderId="4" xfId="0" applyNumberFormat="1" applyFont="1" applyBorder="1" applyAlignment="1">
      <alignment horizontal="center"/>
    </xf>
    <xf numFmtId="4" fontId="7" fillId="0" borderId="8" xfId="0" applyNumberFormat="1" applyFont="1" applyBorder="1" applyAlignment="1">
      <alignment horizontal="center" vertical="center"/>
    </xf>
    <xf numFmtId="4" fontId="7" fillId="0" borderId="3" xfId="1" applyNumberFormat="1" applyFont="1" applyBorder="1" applyAlignment="1">
      <alignment horizontal="right"/>
    </xf>
    <xf numFmtId="49" fontId="7" fillId="0" borderId="8" xfId="0" applyNumberFormat="1" applyFont="1" applyBorder="1" applyAlignment="1">
      <alignment horizontal="center"/>
    </xf>
    <xf numFmtId="4" fontId="7" fillId="0" borderId="0" xfId="1" applyNumberFormat="1" applyFont="1" applyBorder="1" applyAlignment="1">
      <alignment horizontal="right"/>
    </xf>
    <xf numFmtId="3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1" fontId="7" fillId="0" borderId="8" xfId="0" applyNumberFormat="1" applyFont="1" applyBorder="1" applyAlignment="1">
      <alignment horizontal="center"/>
    </xf>
    <xf numFmtId="0" fontId="7" fillId="0" borderId="0" xfId="0" applyFont="1" applyFill="1" applyBorder="1"/>
    <xf numFmtId="43" fontId="7" fillId="0" borderId="8" xfId="1" applyFont="1" applyFill="1" applyBorder="1" applyAlignment="1">
      <alignment horizontal="right"/>
    </xf>
    <xf numFmtId="43" fontId="7" fillId="0" borderId="8" xfId="1" applyFont="1" applyFill="1" applyBorder="1" applyAlignment="1">
      <alignment horizontal="center"/>
    </xf>
    <xf numFmtId="43" fontId="10" fillId="0" borderId="8" xfId="1" applyFont="1" applyFill="1" applyBorder="1" applyAlignment="1">
      <alignment horizontal="right"/>
    </xf>
    <xf numFmtId="49" fontId="10" fillId="0" borderId="0" xfId="0" applyNumberFormat="1" applyFont="1" applyFill="1" applyBorder="1" applyAlignment="1">
      <alignment horizontal="center"/>
    </xf>
    <xf numFmtId="43" fontId="7" fillId="0" borderId="8" xfId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center"/>
    </xf>
    <xf numFmtId="188" fontId="1" fillId="0" borderId="3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43" fontId="12" fillId="0" borderId="8" xfId="1" applyFont="1" applyFill="1" applyBorder="1" applyAlignment="1">
      <alignment horizontal="right" vertical="center"/>
    </xf>
    <xf numFmtId="4" fontId="5" fillId="0" borderId="4" xfId="0" applyNumberFormat="1" applyFont="1" applyBorder="1" applyAlignment="1">
      <alignment horizontal="right"/>
    </xf>
    <xf numFmtId="4" fontId="1" fillId="0" borderId="4" xfId="0" applyNumberFormat="1" applyFont="1" applyBorder="1" applyAlignment="1">
      <alignment horizontal="right"/>
    </xf>
    <xf numFmtId="4" fontId="2" fillId="0" borderId="4" xfId="0" applyNumberFormat="1" applyFont="1" applyBorder="1" applyAlignment="1">
      <alignment horizontal="right"/>
    </xf>
    <xf numFmtId="0" fontId="2" fillId="0" borderId="3" xfId="0" applyFont="1" applyBorder="1"/>
    <xf numFmtId="190" fontId="1" fillId="0" borderId="4" xfId="0" applyNumberFormat="1" applyFont="1" applyBorder="1" applyAlignment="1">
      <alignment horizontal="right"/>
    </xf>
    <xf numFmtId="0" fontId="1" fillId="0" borderId="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3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1" fillId="0" borderId="14" xfId="0" applyFont="1" applyBorder="1" applyAlignment="1">
      <alignment vertical="center"/>
    </xf>
    <xf numFmtId="0" fontId="2" fillId="0" borderId="3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4" fontId="10" fillId="0" borderId="8" xfId="0" applyNumberFormat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4" fontId="10" fillId="0" borderId="8" xfId="0" applyNumberFormat="1" applyFont="1" applyFill="1" applyBorder="1" applyAlignment="1">
      <alignment horizontal="center" vertical="center"/>
    </xf>
    <xf numFmtId="189" fontId="10" fillId="0" borderId="8" xfId="1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0" fontId="7" fillId="0" borderId="8" xfId="0" applyFont="1" applyFill="1" applyBorder="1" applyAlignment="1">
      <alignment horizontal="center"/>
    </xf>
    <xf numFmtId="4" fontId="7" fillId="0" borderId="8" xfId="0" applyNumberFormat="1" applyFont="1" applyFill="1" applyBorder="1" applyAlignment="1">
      <alignment horizontal="right"/>
    </xf>
    <xf numFmtId="4" fontId="7" fillId="0" borderId="8" xfId="0" applyNumberFormat="1" applyFont="1" applyFill="1" applyBorder="1" applyAlignment="1">
      <alignment horizontal="center"/>
    </xf>
    <xf numFmtId="191" fontId="7" fillId="0" borderId="3" xfId="0" applyNumberFormat="1" applyFont="1" applyBorder="1" applyAlignment="1">
      <alignment horizontal="center"/>
    </xf>
    <xf numFmtId="1" fontId="7" fillId="0" borderId="8" xfId="0" applyNumberFormat="1" applyFont="1" applyBorder="1" applyAlignment="1">
      <alignment horizontal="center"/>
    </xf>
    <xf numFmtId="0" fontId="7" fillId="0" borderId="4" xfId="0" applyFont="1" applyBorder="1" applyAlignment="1"/>
    <xf numFmtId="0" fontId="10" fillId="0" borderId="0" xfId="0" applyFont="1" applyBorder="1" applyAlignment="1"/>
    <xf numFmtId="4" fontId="12" fillId="0" borderId="8" xfId="1" applyNumberFormat="1" applyFont="1" applyBorder="1" applyAlignment="1">
      <alignment horizontal="right"/>
    </xf>
    <xf numFmtId="1" fontId="7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left"/>
    </xf>
    <xf numFmtId="49" fontId="7" fillId="0" borderId="0" xfId="0" applyNumberFormat="1" applyFont="1" applyBorder="1" applyAlignment="1">
      <alignment horizontal="left"/>
    </xf>
    <xf numFmtId="0" fontId="10" fillId="0" borderId="3" xfId="0" applyFont="1" applyBorder="1" applyAlignment="1"/>
    <xf numFmtId="189" fontId="7" fillId="0" borderId="3" xfId="1" applyNumberFormat="1" applyFont="1" applyBorder="1" applyAlignment="1">
      <alignment horizontal="center"/>
    </xf>
    <xf numFmtId="43" fontId="7" fillId="0" borderId="4" xfId="1" applyFont="1" applyBorder="1" applyAlignment="1">
      <alignment horizontal="center"/>
    </xf>
    <xf numFmtId="189" fontId="10" fillId="0" borderId="8" xfId="1" applyNumberFormat="1" applyFont="1" applyBorder="1" applyAlignment="1">
      <alignment horizontal="center"/>
    </xf>
    <xf numFmtId="0" fontId="7" fillId="0" borderId="0" xfId="0" applyFont="1" applyAlignment="1">
      <alignment vertical="center"/>
    </xf>
    <xf numFmtId="4" fontId="7" fillId="0" borderId="8" xfId="0" applyNumberFormat="1" applyFont="1" applyBorder="1" applyAlignment="1">
      <alignment horizontal="center"/>
    </xf>
    <xf numFmtId="4" fontId="7" fillId="0" borderId="3" xfId="0" applyNumberFormat="1" applyFont="1" applyBorder="1" applyAlignment="1">
      <alignment horizontal="right"/>
    </xf>
    <xf numFmtId="4" fontId="7" fillId="0" borderId="3" xfId="0" applyNumberFormat="1" applyFont="1" applyBorder="1"/>
    <xf numFmtId="192" fontId="7" fillId="0" borderId="8" xfId="0" applyNumberFormat="1" applyFont="1" applyBorder="1" applyAlignment="1">
      <alignment horizontal="center"/>
    </xf>
    <xf numFmtId="0" fontId="7" fillId="0" borderId="8" xfId="0" applyFont="1" applyBorder="1"/>
    <xf numFmtId="43" fontId="7" fillId="0" borderId="8" xfId="0" applyNumberFormat="1" applyFont="1" applyBorder="1"/>
    <xf numFmtId="49" fontId="7" fillId="0" borderId="8" xfId="0" applyNumberFormat="1" applyFont="1" applyBorder="1" applyAlignment="1"/>
    <xf numFmtId="49" fontId="7" fillId="0" borderId="0" xfId="0" applyNumberFormat="1" applyFont="1" applyBorder="1" applyAlignment="1"/>
    <xf numFmtId="4" fontId="7" fillId="0" borderId="0" xfId="1" applyNumberFormat="1" applyFont="1" applyBorder="1" applyAlignment="1"/>
    <xf numFmtId="1" fontId="10" fillId="0" borderId="8" xfId="0" applyNumberFormat="1" applyFont="1" applyBorder="1" applyAlignment="1">
      <alignment horizontal="center"/>
    </xf>
    <xf numFmtId="0" fontId="7" fillId="0" borderId="3" xfId="0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0" fontId="10" fillId="0" borderId="8" xfId="0" applyFont="1" applyBorder="1" applyAlignment="1">
      <alignment horizontal="center"/>
    </xf>
    <xf numFmtId="1" fontId="10" fillId="0" borderId="8" xfId="0" applyNumberFormat="1" applyFont="1" applyBorder="1" applyAlignment="1"/>
    <xf numFmtId="0" fontId="7" fillId="0" borderId="0" xfId="0" applyFont="1" applyBorder="1"/>
    <xf numFmtId="0" fontId="14" fillId="0" borderId="0" xfId="0" applyFont="1" applyBorder="1" applyAlignment="1">
      <alignment horizontal="left"/>
    </xf>
    <xf numFmtId="0" fontId="14" fillId="0" borderId="4" xfId="0" applyFont="1" applyBorder="1" applyAlignment="1">
      <alignment horizontal="left"/>
    </xf>
    <xf numFmtId="0" fontId="10" fillId="0" borderId="8" xfId="0" applyFont="1" applyBorder="1" applyAlignment="1">
      <alignment horizontal="center" vertical="center" wrapText="1"/>
    </xf>
    <xf numFmtId="4" fontId="10" fillId="0" borderId="8" xfId="1" applyNumberFormat="1" applyFont="1" applyBorder="1" applyAlignment="1">
      <alignment horizontal="center"/>
    </xf>
    <xf numFmtId="4" fontId="7" fillId="0" borderId="0" xfId="1" applyNumberFormat="1" applyFont="1" applyBorder="1" applyAlignment="1">
      <alignment horizontal="center"/>
    </xf>
    <xf numFmtId="4" fontId="10" fillId="0" borderId="0" xfId="1" applyNumberFormat="1" applyFont="1" applyBorder="1" applyAlignment="1">
      <alignment horizontal="center"/>
    </xf>
    <xf numFmtId="0" fontId="7" fillId="0" borderId="3" xfId="0" applyFont="1" applyBorder="1" applyAlignment="1"/>
    <xf numFmtId="49" fontId="10" fillId="0" borderId="0" xfId="0" applyNumberFormat="1" applyFont="1" applyBorder="1" applyAlignment="1"/>
    <xf numFmtId="49" fontId="7" fillId="0" borderId="3" xfId="0" applyNumberFormat="1" applyFont="1" applyBorder="1" applyAlignment="1"/>
    <xf numFmtId="4" fontId="7" fillId="0" borderId="8" xfId="1" applyNumberFormat="1" applyFont="1" applyBorder="1" applyAlignment="1"/>
    <xf numFmtId="49" fontId="7" fillId="0" borderId="4" xfId="0" applyNumberFormat="1" applyFont="1" applyBorder="1" applyAlignment="1"/>
    <xf numFmtId="49" fontId="10" fillId="0" borderId="3" xfId="0" applyNumberFormat="1" applyFont="1" applyBorder="1" applyAlignment="1">
      <alignment horizontal="right"/>
    </xf>
    <xf numFmtId="4" fontId="10" fillId="0" borderId="3" xfId="1" applyNumberFormat="1" applyFont="1" applyBorder="1" applyAlignment="1">
      <alignment horizontal="right"/>
    </xf>
    <xf numFmtId="4" fontId="10" fillId="0" borderId="3" xfId="1" applyNumberFormat="1" applyFont="1" applyBorder="1" applyAlignment="1">
      <alignment horizontal="center"/>
    </xf>
    <xf numFmtId="49" fontId="10" fillId="0" borderId="8" xfId="0" applyNumberFormat="1" applyFont="1" applyBorder="1" applyAlignment="1">
      <alignment horizontal="center"/>
    </xf>
    <xf numFmtId="49" fontId="10" fillId="0" borderId="8" xfId="0" applyNumberFormat="1" applyFont="1" applyBorder="1" applyAlignment="1"/>
    <xf numFmtId="0" fontId="7" fillId="0" borderId="3" xfId="0" applyFont="1" applyBorder="1" applyAlignment="1">
      <alignment horizontal="left"/>
    </xf>
    <xf numFmtId="187" fontId="7" fillId="0" borderId="8" xfId="0" applyNumberFormat="1" applyFont="1" applyBorder="1"/>
    <xf numFmtId="187" fontId="7" fillId="0" borderId="8" xfId="0" applyNumberFormat="1" applyFont="1" applyBorder="1" applyAlignment="1">
      <alignment horizontal="center"/>
    </xf>
    <xf numFmtId="4" fontId="7" fillId="0" borderId="3" xfId="0" applyNumberFormat="1" applyFont="1" applyBorder="1" applyAlignment="1">
      <alignment horizontal="center"/>
    </xf>
    <xf numFmtId="1" fontId="10" fillId="0" borderId="3" xfId="0" applyNumberFormat="1" applyFont="1" applyBorder="1" applyAlignment="1">
      <alignment horizontal="center"/>
    </xf>
    <xf numFmtId="2" fontId="10" fillId="0" borderId="3" xfId="0" applyNumberFormat="1" applyFont="1" applyBorder="1" applyAlignment="1">
      <alignment horizontal="center"/>
    </xf>
    <xf numFmtId="191" fontId="7" fillId="0" borderId="3" xfId="0" applyNumberFormat="1" applyFont="1" applyBorder="1" applyAlignment="1">
      <alignment horizontal="right"/>
    </xf>
    <xf numFmtId="49" fontId="10" fillId="0" borderId="3" xfId="0" applyNumberFormat="1" applyFont="1" applyBorder="1" applyAlignment="1">
      <alignment horizontal="right" vertical="center"/>
    </xf>
    <xf numFmtId="49" fontId="10" fillId="0" borderId="0" xfId="0" applyNumberFormat="1" applyFont="1" applyBorder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 wrapText="1"/>
    </xf>
    <xf numFmtId="49" fontId="7" fillId="0" borderId="8" xfId="1" applyNumberFormat="1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4" fontId="7" fillId="0" borderId="4" xfId="0" applyNumberFormat="1" applyFont="1" applyBorder="1"/>
    <xf numFmtId="4" fontId="7" fillId="0" borderId="0" xfId="0" applyNumberFormat="1" applyFont="1" applyBorder="1"/>
    <xf numFmtId="4" fontId="7" fillId="0" borderId="0" xfId="0" applyNumberFormat="1" applyFont="1" applyBorder="1" applyAlignment="1">
      <alignment horizontal="right"/>
    </xf>
    <xf numFmtId="49" fontId="7" fillId="0" borderId="0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49" fontId="10" fillId="0" borderId="0" xfId="0" applyNumberFormat="1" applyFont="1" applyFill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49" fontId="10" fillId="0" borderId="3" xfId="0" applyNumberFormat="1" applyFont="1" applyBorder="1" applyAlignment="1">
      <alignment horizontal="center"/>
    </xf>
    <xf numFmtId="49" fontId="10" fillId="0" borderId="0" xfId="0" applyNumberFormat="1" applyFont="1" applyBorder="1" applyAlignment="1">
      <alignment horizontal="center"/>
    </xf>
    <xf numFmtId="49" fontId="10" fillId="0" borderId="3" xfId="0" applyNumberFormat="1" applyFont="1" applyBorder="1" applyAlignment="1">
      <alignment horizontal="left"/>
    </xf>
    <xf numFmtId="49" fontId="10" fillId="0" borderId="0" xfId="0" applyNumberFormat="1" applyFont="1" applyBorder="1" applyAlignment="1">
      <alignment horizontal="left"/>
    </xf>
    <xf numFmtId="0" fontId="10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49" fontId="10" fillId="0" borderId="0" xfId="0" applyNumberFormat="1" applyFont="1" applyBorder="1" applyAlignment="1">
      <alignment horizontal="left"/>
    </xf>
    <xf numFmtId="49" fontId="10" fillId="0" borderId="0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4" fontId="9" fillId="0" borderId="0" xfId="0" applyNumberFormat="1" applyFont="1" applyBorder="1"/>
    <xf numFmtId="0" fontId="10" fillId="0" borderId="0" xfId="0" applyFont="1" applyFill="1" applyBorder="1" applyAlignment="1">
      <alignment horizontal="center"/>
    </xf>
    <xf numFmtId="49" fontId="10" fillId="0" borderId="4" xfId="0" applyNumberFormat="1" applyFont="1" applyBorder="1" applyAlignment="1"/>
    <xf numFmtId="49" fontId="10" fillId="0" borderId="0" xfId="0" applyNumberFormat="1" applyFont="1" applyBorder="1" applyAlignment="1">
      <alignment horizontal="center"/>
    </xf>
    <xf numFmtId="189" fontId="7" fillId="0" borderId="8" xfId="1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/>
    </xf>
    <xf numFmtId="43" fontId="7" fillId="0" borderId="8" xfId="1" applyFont="1" applyFill="1" applyBorder="1" applyAlignment="1">
      <alignment horizontal="center" vertical="center"/>
    </xf>
    <xf numFmtId="189" fontId="7" fillId="0" borderId="8" xfId="1" applyNumberFormat="1" applyFont="1" applyFill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2" fontId="7" fillId="0" borderId="8" xfId="1" applyNumberFormat="1" applyFont="1" applyFill="1" applyBorder="1" applyAlignment="1">
      <alignment horizontal="center" vertical="center"/>
    </xf>
    <xf numFmtId="3" fontId="7" fillId="0" borderId="8" xfId="0" applyNumberFormat="1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/>
    </xf>
    <xf numFmtId="188" fontId="7" fillId="0" borderId="4" xfId="0" applyNumberFormat="1" applyFont="1" applyBorder="1" applyAlignment="1">
      <alignment horizontal="center" vertical="center"/>
    </xf>
    <xf numFmtId="189" fontId="7" fillId="0" borderId="3" xfId="1" applyNumberFormat="1" applyFont="1" applyBorder="1" applyAlignment="1">
      <alignment horizontal="center" vertical="center"/>
    </xf>
    <xf numFmtId="189" fontId="10" fillId="0" borderId="8" xfId="1" applyNumberFormat="1" applyFont="1" applyBorder="1" applyAlignment="1">
      <alignment horizontal="center" vertical="center"/>
    </xf>
    <xf numFmtId="189" fontId="7" fillId="0" borderId="0" xfId="1" applyNumberFormat="1" applyFont="1" applyBorder="1" applyAlignment="1">
      <alignment horizontal="center" vertical="center"/>
    </xf>
    <xf numFmtId="189" fontId="10" fillId="0" borderId="3" xfId="1" applyNumberFormat="1" applyFont="1" applyBorder="1" applyAlignment="1">
      <alignment horizontal="center" vertical="center"/>
    </xf>
    <xf numFmtId="193" fontId="7" fillId="0" borderId="8" xfId="1" applyNumberFormat="1" applyFont="1" applyBorder="1" applyAlignment="1">
      <alignment horizontal="center" vertical="center"/>
    </xf>
    <xf numFmtId="3" fontId="7" fillId="0" borderId="4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" fontId="7" fillId="0" borderId="0" xfId="1" applyNumberFormat="1" applyFont="1" applyBorder="1" applyAlignment="1">
      <alignment horizontal="center" vertical="center"/>
    </xf>
    <xf numFmtId="1" fontId="7" fillId="0" borderId="8" xfId="1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4" fontId="2" fillId="0" borderId="13" xfId="0" applyNumberFormat="1" applyFont="1" applyBorder="1"/>
    <xf numFmtId="0" fontId="2" fillId="0" borderId="13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/>
    </xf>
    <xf numFmtId="4" fontId="5" fillId="0" borderId="13" xfId="0" applyNumberFormat="1" applyFont="1" applyBorder="1" applyAlignment="1">
      <alignment horizontal="right"/>
    </xf>
    <xf numFmtId="41" fontId="2" fillId="0" borderId="13" xfId="0" applyNumberFormat="1" applyFont="1" applyBorder="1" applyAlignment="1"/>
    <xf numFmtId="0" fontId="2" fillId="0" borderId="13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7" fillId="0" borderId="2" xfId="0" applyFont="1" applyBorder="1" applyAlignment="1">
      <alignment vertical="center"/>
    </xf>
    <xf numFmtId="4" fontId="2" fillId="0" borderId="7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center"/>
    </xf>
    <xf numFmtId="0" fontId="2" fillId="0" borderId="2" xfId="0" applyFont="1" applyBorder="1"/>
    <xf numFmtId="3" fontId="2" fillId="0" borderId="0" xfId="0" applyNumberFormat="1" applyFont="1"/>
    <xf numFmtId="0" fontId="2" fillId="0" borderId="9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7" fillId="0" borderId="6" xfId="0" applyFont="1" applyBorder="1" applyAlignment="1">
      <alignment vertical="center"/>
    </xf>
    <xf numFmtId="3" fontId="2" fillId="0" borderId="9" xfId="0" applyNumberFormat="1" applyFont="1" applyBorder="1" applyAlignment="1">
      <alignment horizontal="center" vertical="center"/>
    </xf>
    <xf numFmtId="4" fontId="2" fillId="0" borderId="9" xfId="0" applyNumberFormat="1" applyFont="1" applyBorder="1"/>
    <xf numFmtId="4" fontId="2" fillId="0" borderId="9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/>
    </xf>
    <xf numFmtId="0" fontId="2" fillId="0" borderId="9" xfId="0" applyFont="1" applyBorder="1" applyAlignment="1">
      <alignment horizontal="center" vertical="center"/>
    </xf>
    <xf numFmtId="0" fontId="2" fillId="0" borderId="9" xfId="0" applyFont="1" applyBorder="1"/>
    <xf numFmtId="187" fontId="2" fillId="0" borderId="9" xfId="0" applyNumberFormat="1" applyFont="1" applyBorder="1"/>
    <xf numFmtId="4" fontId="2" fillId="0" borderId="9" xfId="0" applyNumberFormat="1" applyFont="1" applyBorder="1" applyAlignment="1">
      <alignment horizontal="center"/>
    </xf>
    <xf numFmtId="0" fontId="2" fillId="0" borderId="6" xfId="0" applyFont="1" applyBorder="1"/>
    <xf numFmtId="41" fontId="2" fillId="0" borderId="9" xfId="0" applyNumberFormat="1" applyFont="1" applyBorder="1"/>
    <xf numFmtId="41" fontId="2" fillId="0" borderId="9" xfId="0" applyNumberFormat="1" applyFont="1" applyBorder="1" applyAlignment="1">
      <alignment horizontal="center"/>
    </xf>
    <xf numFmtId="189" fontId="7" fillId="0" borderId="9" xfId="1" applyNumberFormat="1" applyFont="1" applyBorder="1" applyAlignment="1">
      <alignment horizontal="center"/>
    </xf>
    <xf numFmtId="49" fontId="7" fillId="0" borderId="5" xfId="0" applyNumberFormat="1" applyFont="1" applyBorder="1" applyAlignment="1">
      <alignment horizontal="right"/>
    </xf>
    <xf numFmtId="49" fontId="7" fillId="0" borderId="14" xfId="0" applyNumberFormat="1" applyFont="1" applyBorder="1" applyAlignment="1">
      <alignment horizontal="center"/>
    </xf>
    <xf numFmtId="3" fontId="7" fillId="0" borderId="9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4" fontId="7" fillId="0" borderId="9" xfId="1" applyNumberFormat="1" applyFont="1" applyBorder="1" applyAlignment="1">
      <alignment horizontal="right"/>
    </xf>
    <xf numFmtId="4" fontId="7" fillId="0" borderId="9" xfId="0" applyNumberFormat="1" applyFont="1" applyBorder="1" applyAlignment="1">
      <alignment horizontal="right"/>
    </xf>
    <xf numFmtId="43" fontId="7" fillId="0" borderId="9" xfId="1" applyFont="1" applyBorder="1" applyAlignment="1">
      <alignment horizontal="center"/>
    </xf>
    <xf numFmtId="0" fontId="7" fillId="0" borderId="9" xfId="2" applyFont="1" applyBorder="1" applyAlignment="1"/>
    <xf numFmtId="0" fontId="7" fillId="0" borderId="14" xfId="0" applyFont="1" applyBorder="1" applyAlignment="1">
      <alignment horizontal="center"/>
    </xf>
    <xf numFmtId="49" fontId="7" fillId="0" borderId="9" xfId="0" applyNumberFormat="1" applyFont="1" applyBorder="1" applyAlignment="1">
      <alignment horizontal="center"/>
    </xf>
    <xf numFmtId="4" fontId="7" fillId="0" borderId="9" xfId="1" applyNumberFormat="1" applyFont="1" applyBorder="1" applyAlignment="1">
      <alignment horizontal="center"/>
    </xf>
    <xf numFmtId="4" fontId="7" fillId="0" borderId="14" xfId="1" applyNumberFormat="1" applyFont="1" applyBorder="1" applyAlignment="1">
      <alignment horizontal="right"/>
    </xf>
    <xf numFmtId="49" fontId="7" fillId="0" borderId="9" xfId="2" applyNumberFormat="1" applyFont="1" applyBorder="1" applyAlignment="1">
      <alignment horizontal="center"/>
    </xf>
    <xf numFmtId="0" fontId="7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4" fontId="2" fillId="0" borderId="5" xfId="0" applyNumberFormat="1" applyFont="1" applyBorder="1" applyAlignment="1">
      <alignment horizontal="right"/>
    </xf>
    <xf numFmtId="190" fontId="2" fillId="0" borderId="9" xfId="0" applyNumberFormat="1" applyFont="1" applyBorder="1" applyAlignment="1">
      <alignment vertical="center"/>
    </xf>
    <xf numFmtId="189" fontId="10" fillId="0" borderId="9" xfId="1" applyNumberFormat="1" applyFont="1" applyBorder="1" applyAlignment="1">
      <alignment horizontal="center"/>
    </xf>
    <xf numFmtId="49" fontId="10" fillId="0" borderId="14" xfId="0" applyNumberFormat="1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9" xfId="0" applyFont="1" applyBorder="1" applyAlignment="1">
      <alignment horizontal="center" vertical="center"/>
    </xf>
    <xf numFmtId="4" fontId="7" fillId="0" borderId="9" xfId="0" applyNumberFormat="1" applyFont="1" applyBorder="1"/>
    <xf numFmtId="4" fontId="7" fillId="0" borderId="9" xfId="0" applyNumberFormat="1" applyFont="1" applyBorder="1" applyAlignment="1">
      <alignment horizontal="center"/>
    </xf>
    <xf numFmtId="1" fontId="7" fillId="0" borderId="9" xfId="0" applyNumberFormat="1" applyFont="1" applyBorder="1" applyAlignment="1">
      <alignment horizontal="center"/>
    </xf>
    <xf numFmtId="191" fontId="7" fillId="0" borderId="5" xfId="0" applyNumberFormat="1" applyFont="1" applyBorder="1" applyAlignment="1">
      <alignment horizontal="center"/>
    </xf>
    <xf numFmtId="191" fontId="7" fillId="0" borderId="14" xfId="0" applyNumberFormat="1" applyFont="1" applyBorder="1" applyAlignment="1">
      <alignment horizontal="center"/>
    </xf>
    <xf numFmtId="0" fontId="7" fillId="0" borderId="6" xfId="0" applyFont="1" applyBorder="1" applyAlignment="1"/>
    <xf numFmtId="49" fontId="7" fillId="0" borderId="5" xfId="0" applyNumberFormat="1" applyFont="1" applyBorder="1" applyAlignment="1">
      <alignment horizontal="center"/>
    </xf>
    <xf numFmtId="4" fontId="2" fillId="0" borderId="5" xfId="0" applyNumberFormat="1" applyFont="1" applyBorder="1"/>
    <xf numFmtId="49" fontId="7" fillId="0" borderId="9" xfId="0" applyNumberFormat="1" applyFont="1" applyBorder="1" applyAlignment="1"/>
    <xf numFmtId="49" fontId="7" fillId="0" borderId="14" xfId="0" applyNumberFormat="1" applyFont="1" applyBorder="1" applyAlignment="1"/>
    <xf numFmtId="4" fontId="7" fillId="0" borderId="14" xfId="1" applyNumberFormat="1" applyFont="1" applyBorder="1" applyAlignment="1"/>
    <xf numFmtId="49" fontId="7" fillId="0" borderId="14" xfId="0" applyNumberFormat="1" applyFont="1" applyBorder="1" applyAlignment="1">
      <alignment horizontal="left"/>
    </xf>
    <xf numFmtId="4" fontId="7" fillId="0" borderId="5" xfId="1" applyNumberFormat="1" applyFont="1" applyBorder="1" applyAlignment="1">
      <alignment horizontal="right"/>
    </xf>
    <xf numFmtId="49" fontId="10" fillId="0" borderId="9" xfId="0" applyNumberFormat="1" applyFont="1" applyBorder="1" applyAlignment="1">
      <alignment horizontal="center" vertical="center"/>
    </xf>
    <xf numFmtId="49" fontId="10" fillId="0" borderId="14" xfId="0" applyNumberFormat="1" applyFont="1" applyBorder="1" applyAlignment="1"/>
    <xf numFmtId="4" fontId="12" fillId="0" borderId="9" xfId="1" applyNumberFormat="1" applyFont="1" applyBorder="1" applyAlignment="1">
      <alignment horizontal="right"/>
    </xf>
    <xf numFmtId="0" fontId="1" fillId="0" borderId="9" xfId="0" applyFont="1" applyBorder="1" applyAlignment="1">
      <alignment horizontal="center"/>
    </xf>
    <xf numFmtId="4" fontId="1" fillId="0" borderId="0" xfId="0" applyNumberFormat="1" applyFont="1" applyBorder="1"/>
    <xf numFmtId="0" fontId="7" fillId="0" borderId="4" xfId="0" applyFont="1" applyFill="1" applyBorder="1" applyAlignment="1">
      <alignment horizontal="left" vertical="center"/>
    </xf>
    <xf numFmtId="4" fontId="5" fillId="0" borderId="6" xfId="0" applyNumberFormat="1" applyFont="1" applyBorder="1" applyAlignment="1">
      <alignment horizontal="right"/>
    </xf>
    <xf numFmtId="4" fontId="5" fillId="0" borderId="9" xfId="0" applyNumberFormat="1" applyFont="1" applyBorder="1" applyAlignment="1">
      <alignment horizontal="right"/>
    </xf>
    <xf numFmtId="0" fontId="1" fillId="0" borderId="4" xfId="0" applyFont="1" applyBorder="1" applyAlignment="1">
      <alignment horizontal="center"/>
    </xf>
    <xf numFmtId="49" fontId="10" fillId="0" borderId="4" xfId="0" applyNumberFormat="1" applyFont="1" applyBorder="1" applyAlignment="1">
      <alignment horizontal="center"/>
    </xf>
    <xf numFmtId="49" fontId="7" fillId="0" borderId="4" xfId="0" applyNumberFormat="1" applyFont="1" applyBorder="1" applyAlignment="1">
      <alignment horizontal="left"/>
    </xf>
    <xf numFmtId="49" fontId="10" fillId="0" borderId="3" xfId="0" applyNumberFormat="1" applyFont="1" applyBorder="1" applyAlignment="1"/>
    <xf numFmtId="0" fontId="7" fillId="0" borderId="8" xfId="1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9" fontId="10" fillId="0" borderId="3" xfId="0" applyNumberFormat="1" applyFont="1" applyBorder="1" applyAlignment="1">
      <alignment horizontal="center"/>
    </xf>
    <xf numFmtId="0" fontId="2" fillId="0" borderId="4" xfId="0" applyFont="1" applyBorder="1" applyAlignment="1">
      <alignment horizontal="left"/>
    </xf>
    <xf numFmtId="0" fontId="4" fillId="0" borderId="0" xfId="0" applyFont="1" applyAlignment="1">
      <alignment horizontal="center"/>
    </xf>
    <xf numFmtId="49" fontId="10" fillId="0" borderId="6" xfId="0" applyNumberFormat="1" applyFont="1" applyBorder="1" applyAlignment="1">
      <alignment horizontal="center"/>
    </xf>
    <xf numFmtId="4" fontId="2" fillId="0" borderId="14" xfId="0" applyNumberFormat="1" applyFont="1" applyBorder="1"/>
    <xf numFmtId="187" fontId="2" fillId="0" borderId="3" xfId="0" applyNumberFormat="1" applyFont="1" applyBorder="1"/>
    <xf numFmtId="41" fontId="2" fillId="0" borderId="3" xfId="0" applyNumberFormat="1" applyFont="1" applyBorder="1"/>
    <xf numFmtId="43" fontId="7" fillId="0" borderId="9" xfId="1" applyFont="1" applyFill="1" applyBorder="1" applyAlignment="1">
      <alignment horizontal="right" vertical="center"/>
    </xf>
    <xf numFmtId="43" fontId="7" fillId="0" borderId="9" xfId="1" applyFont="1" applyFill="1" applyBorder="1" applyAlignment="1">
      <alignment horizontal="right"/>
    </xf>
    <xf numFmtId="43" fontId="7" fillId="0" borderId="3" xfId="1" applyFont="1" applyFill="1" applyBorder="1" applyAlignment="1">
      <alignment horizontal="right" vertical="center"/>
    </xf>
    <xf numFmtId="41" fontId="2" fillId="0" borderId="3" xfId="0" applyNumberFormat="1" applyFont="1" applyBorder="1" applyAlignment="1">
      <alignment horizontal="center"/>
    </xf>
    <xf numFmtId="4" fontId="7" fillId="0" borderId="3" xfId="1" applyNumberFormat="1" applyFont="1" applyBorder="1" applyAlignment="1">
      <alignment vertical="center"/>
    </xf>
    <xf numFmtId="189" fontId="10" fillId="0" borderId="3" xfId="1" applyNumberFormat="1" applyFont="1" applyBorder="1" applyAlignment="1">
      <alignment horizontal="center"/>
    </xf>
    <xf numFmtId="0" fontId="7" fillId="0" borderId="3" xfId="0" applyFont="1" applyBorder="1" applyAlignment="1">
      <alignment horizontal="center" vertical="center"/>
    </xf>
    <xf numFmtId="1" fontId="7" fillId="0" borderId="3" xfId="0" applyNumberFormat="1" applyFont="1" applyBorder="1" applyAlignment="1">
      <alignment horizontal="center"/>
    </xf>
    <xf numFmtId="49" fontId="10" fillId="0" borderId="6" xfId="0" applyNumberFormat="1" applyFont="1" applyBorder="1" applyAlignment="1"/>
    <xf numFmtId="43" fontId="12" fillId="0" borderId="9" xfId="1" applyFont="1" applyFill="1" applyBorder="1" applyAlignment="1">
      <alignment horizontal="right" vertical="center"/>
    </xf>
    <xf numFmtId="2" fontId="7" fillId="0" borderId="3" xfId="1" applyNumberFormat="1" applyFont="1" applyFill="1" applyBorder="1" applyAlignment="1">
      <alignment horizontal="center" vertical="center"/>
    </xf>
    <xf numFmtId="43" fontId="7" fillId="0" borderId="3" xfId="1" applyFont="1" applyFill="1" applyBorder="1" applyAlignment="1">
      <alignment horizontal="center"/>
    </xf>
    <xf numFmtId="43" fontId="7" fillId="0" borderId="3" xfId="1" applyFont="1" applyFill="1" applyBorder="1" applyAlignment="1">
      <alignment horizontal="right"/>
    </xf>
    <xf numFmtId="4" fontId="10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4" fontId="12" fillId="0" borderId="3" xfId="0" applyNumberFormat="1" applyFont="1" applyBorder="1" applyAlignment="1">
      <alignment horizontal="right"/>
    </xf>
    <xf numFmtId="0" fontId="10" fillId="0" borderId="8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3" fontId="2" fillId="0" borderId="8" xfId="0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left"/>
    </xf>
    <xf numFmtId="187" fontId="2" fillId="0" borderId="8" xfId="0" applyNumberFormat="1" applyFont="1" applyBorder="1" applyAlignment="1">
      <alignment horizontal="left"/>
    </xf>
    <xf numFmtId="4" fontId="2" fillId="0" borderId="8" xfId="0" applyNumberFormat="1" applyFont="1" applyBorder="1" applyAlignment="1">
      <alignment horizontal="left"/>
    </xf>
    <xf numFmtId="0" fontId="10" fillId="0" borderId="8" xfId="0" applyFont="1" applyBorder="1" applyAlignment="1">
      <alignment horizontal="left" vertical="center" wrapText="1"/>
    </xf>
    <xf numFmtId="49" fontId="7" fillId="0" borderId="5" xfId="0" applyNumberFormat="1" applyFont="1" applyBorder="1" applyAlignment="1">
      <alignment horizontal="left"/>
    </xf>
    <xf numFmtId="4" fontId="7" fillId="0" borderId="9" xfId="0" applyNumberFormat="1" applyFont="1" applyBorder="1" applyAlignment="1">
      <alignment vertical="center"/>
    </xf>
    <xf numFmtId="49" fontId="7" fillId="0" borderId="5" xfId="0" applyNumberFormat="1" applyFont="1" applyBorder="1" applyAlignment="1"/>
    <xf numFmtId="4" fontId="7" fillId="0" borderId="3" xfId="1" applyNumberFormat="1" applyFont="1" applyBorder="1"/>
    <xf numFmtId="4" fontId="13" fillId="0" borderId="8" xfId="1" applyNumberFormat="1" applyFont="1" applyBorder="1" applyAlignment="1">
      <alignment horizontal="right"/>
    </xf>
    <xf numFmtId="188" fontId="7" fillId="0" borderId="3" xfId="0" applyNumberFormat="1" applyFont="1" applyBorder="1" applyAlignment="1">
      <alignment horizontal="left"/>
    </xf>
    <xf numFmtId="4" fontId="10" fillId="0" borderId="3" xfId="0" applyNumberFormat="1" applyFont="1" applyBorder="1" applyAlignment="1">
      <alignment horizontal="left"/>
    </xf>
    <xf numFmtId="4" fontId="2" fillId="0" borderId="5" xfId="0" applyNumberFormat="1" applyFont="1" applyBorder="1" applyAlignment="1">
      <alignment horizontal="center"/>
    </xf>
    <xf numFmtId="49" fontId="7" fillId="0" borderId="6" xfId="0" applyNumberFormat="1" applyFont="1" applyBorder="1" applyAlignment="1">
      <alignment horizontal="center"/>
    </xf>
    <xf numFmtId="0" fontId="2" fillId="0" borderId="5" xfId="0" applyFont="1" applyBorder="1"/>
    <xf numFmtId="41" fontId="2" fillId="0" borderId="4" xfId="0" applyNumberFormat="1" applyFont="1" applyBorder="1"/>
    <xf numFmtId="0" fontId="1" fillId="0" borderId="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9" fontId="7" fillId="0" borderId="3" xfId="0" applyNumberFormat="1" applyFont="1" applyBorder="1" applyAlignment="1">
      <alignment horizontal="center"/>
    </xf>
    <xf numFmtId="49" fontId="7" fillId="0" borderId="0" xfId="0" applyNumberFormat="1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1" fillId="0" borderId="5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49" fontId="10" fillId="0" borderId="3" xfId="0" applyNumberFormat="1" applyFont="1" applyBorder="1" applyAlignment="1">
      <alignment horizontal="center"/>
    </xf>
    <xf numFmtId="49" fontId="10" fillId="0" borderId="0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7" fillId="0" borderId="14" xfId="0" applyFont="1" applyBorder="1" applyAlignment="1">
      <alignment vertical="center"/>
    </xf>
    <xf numFmtId="1" fontId="7" fillId="0" borderId="9" xfId="1" applyNumberFormat="1" applyFont="1" applyBorder="1" applyAlignment="1">
      <alignment horizontal="center" vertical="center"/>
    </xf>
    <xf numFmtId="4" fontId="1" fillId="0" borderId="9" xfId="0" applyNumberFormat="1" applyFont="1" applyBorder="1"/>
    <xf numFmtId="4" fontId="1" fillId="0" borderId="5" xfId="0" applyNumberFormat="1" applyFont="1" applyBorder="1" applyAlignment="1">
      <alignment horizontal="left"/>
    </xf>
    <xf numFmtId="49" fontId="10" fillId="0" borderId="5" xfId="0" applyNumberFormat="1" applyFont="1" applyBorder="1" applyAlignment="1">
      <alignment horizontal="left"/>
    </xf>
    <xf numFmtId="1" fontId="7" fillId="0" borderId="5" xfId="1" applyNumberFormat="1" applyFont="1" applyBorder="1" applyAlignment="1">
      <alignment horizontal="center" vertical="center"/>
    </xf>
    <xf numFmtId="4" fontId="7" fillId="0" borderId="5" xfId="1" applyNumberFormat="1" applyFont="1" applyBorder="1" applyAlignment="1">
      <alignment horizontal="center"/>
    </xf>
    <xf numFmtId="49" fontId="7" fillId="0" borderId="9" xfId="1" applyNumberFormat="1" applyFont="1" applyBorder="1" applyAlignment="1">
      <alignment horizontal="center"/>
    </xf>
    <xf numFmtId="49" fontId="10" fillId="0" borderId="5" xfId="0" applyNumberFormat="1" applyFont="1" applyBorder="1" applyAlignment="1">
      <alignment horizontal="right" vertical="center"/>
    </xf>
    <xf numFmtId="49" fontId="10" fillId="0" borderId="14" xfId="0" applyNumberFormat="1" applyFont="1" applyBorder="1" applyAlignment="1">
      <alignment horizontal="center" vertical="center"/>
    </xf>
    <xf numFmtId="49" fontId="10" fillId="0" borderId="9" xfId="0" applyNumberFormat="1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/>
    </xf>
    <xf numFmtId="187" fontId="2" fillId="0" borderId="5" xfId="0" applyNumberFormat="1" applyFont="1" applyBorder="1"/>
    <xf numFmtId="187" fontId="2" fillId="0" borderId="5" xfId="0" applyNumberFormat="1" applyFont="1" applyBorder="1" applyAlignment="1">
      <alignment horizontal="center"/>
    </xf>
    <xf numFmtId="0" fontId="2" fillId="0" borderId="14" xfId="0" applyFont="1" applyBorder="1"/>
    <xf numFmtId="41" fontId="2" fillId="0" borderId="5" xfId="0" applyNumberFormat="1" applyFont="1" applyBorder="1"/>
    <xf numFmtId="49" fontId="10" fillId="0" borderId="3" xfId="0" applyNumberFormat="1" applyFont="1" applyBorder="1" applyAlignment="1">
      <alignment horizontal="center"/>
    </xf>
    <xf numFmtId="49" fontId="10" fillId="0" borderId="0" xfId="0" applyNumberFormat="1" applyFont="1" applyBorder="1" applyAlignment="1">
      <alignment horizontal="center"/>
    </xf>
    <xf numFmtId="49" fontId="10" fillId="0" borderId="0" xfId="0" applyNumberFormat="1" applyFont="1" applyBorder="1" applyAlignment="1">
      <alignment horizontal="left"/>
    </xf>
    <xf numFmtId="49" fontId="10" fillId="0" borderId="4" xfId="0" applyNumberFormat="1" applyFont="1" applyBorder="1" applyAlignment="1">
      <alignment horizontal="left"/>
    </xf>
    <xf numFmtId="49" fontId="10" fillId="0" borderId="4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10" fillId="0" borderId="3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" fillId="0" borderId="3" xfId="0" applyFont="1" applyBorder="1" applyAlignment="1">
      <alignment horizontal="left"/>
    </xf>
    <xf numFmtId="49" fontId="10" fillId="0" borderId="0" xfId="0" applyNumberFormat="1" applyFont="1" applyFill="1" applyBorder="1" applyAlignment="1">
      <alignment horizontal="left"/>
    </xf>
    <xf numFmtId="49" fontId="10" fillId="0" borderId="4" xfId="0" applyNumberFormat="1" applyFont="1" applyFill="1" applyBorder="1" applyAlignment="1">
      <alignment horizontal="left"/>
    </xf>
    <xf numFmtId="0" fontId="1" fillId="0" borderId="0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9" fontId="10" fillId="0" borderId="5" xfId="0" applyNumberFormat="1" applyFont="1" applyBorder="1" applyAlignment="1">
      <alignment horizontal="center"/>
    </xf>
    <xf numFmtId="49" fontId="10" fillId="0" borderId="14" xfId="0" applyNumberFormat="1" applyFont="1" applyBorder="1" applyAlignment="1">
      <alignment horizontal="center"/>
    </xf>
    <xf numFmtId="49" fontId="10" fillId="0" borderId="6" xfId="0" applyNumberFormat="1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5" fillId="0" borderId="13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14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4" fontId="1" fillId="0" borderId="10" xfId="0" applyNumberFormat="1" applyFont="1" applyBorder="1" applyAlignment="1">
      <alignment horizontal="center" vertical="center"/>
    </xf>
    <xf numFmtId="4" fontId="1" fillId="0" borderId="1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0" fillId="0" borderId="3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4" xfId="0" applyFont="1" applyBorder="1" applyAlignment="1">
      <alignment horizontal="left"/>
    </xf>
  </cellXfs>
  <cellStyles count="4">
    <cellStyle name="Normal 2" xfId="3"/>
    <cellStyle name="จุลภาค" xfId="1" builtinId="3"/>
    <cellStyle name="ปกติ" xfId="0" builtinId="0"/>
    <cellStyle name="ปกติ_Sheet1" xfId="2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5"/>
  <sheetViews>
    <sheetView tabSelected="1" view="pageBreakPreview" topLeftCell="A568" zoomScaleNormal="100" zoomScaleSheetLayoutView="100" workbookViewId="0">
      <selection activeCell="B4" sqref="B4:D6"/>
    </sheetView>
  </sheetViews>
  <sheetFormatPr defaultRowHeight="20.85" customHeight="1" x14ac:dyDescent="0.3"/>
  <cols>
    <col min="1" max="1" width="4.875" style="7" customWidth="1"/>
    <col min="2" max="2" width="4.125" style="134" customWidth="1"/>
    <col min="3" max="3" width="6.75" style="104" customWidth="1"/>
    <col min="4" max="4" width="51" style="7" customWidth="1"/>
    <col min="5" max="5" width="5.625" style="257" customWidth="1"/>
    <col min="6" max="6" width="5.5" style="7" customWidth="1"/>
    <col min="7" max="7" width="8.625" style="7" customWidth="1"/>
    <col min="8" max="8" width="9.5" style="7" customWidth="1"/>
    <col min="9" max="9" width="7.375" style="7" customWidth="1"/>
    <col min="10" max="10" width="7.75" style="7" customWidth="1"/>
    <col min="11" max="11" width="10.25" style="7" customWidth="1"/>
    <col min="12" max="12" width="9.75" style="7" customWidth="1"/>
    <col min="13" max="16384" width="9" style="7"/>
  </cols>
  <sheetData>
    <row r="1" spans="1:13" s="4" customFormat="1" ht="20.85" customHeight="1" x14ac:dyDescent="0.2">
      <c r="A1" s="449" t="s">
        <v>0</v>
      </c>
      <c r="B1" s="449"/>
      <c r="C1" s="449"/>
      <c r="D1" s="449"/>
      <c r="E1" s="449"/>
      <c r="F1" s="449"/>
      <c r="G1" s="449"/>
      <c r="H1" s="449"/>
      <c r="I1" s="449"/>
      <c r="J1" s="449"/>
      <c r="K1" s="449"/>
      <c r="L1" s="449"/>
    </row>
    <row r="2" spans="1:13" ht="20.85" customHeight="1" x14ac:dyDescent="0.25">
      <c r="A2" s="4" t="s">
        <v>62</v>
      </c>
      <c r="B2" s="4" t="s">
        <v>375</v>
      </c>
      <c r="C2" s="4"/>
      <c r="D2" s="4"/>
      <c r="E2" s="227"/>
      <c r="F2" s="4"/>
      <c r="G2" s="4"/>
      <c r="H2" s="4" t="s">
        <v>65</v>
      </c>
      <c r="I2" s="12"/>
      <c r="J2" s="13"/>
      <c r="K2" s="13"/>
      <c r="L2" s="14" t="s">
        <v>10</v>
      </c>
    </row>
    <row r="3" spans="1:13" ht="20.85" customHeight="1" x14ac:dyDescent="0.25">
      <c r="A3" s="4" t="s">
        <v>62</v>
      </c>
      <c r="B3" s="140" t="s">
        <v>376</v>
      </c>
      <c r="C3" s="140"/>
      <c r="D3" s="140"/>
      <c r="E3" s="450" t="s">
        <v>596</v>
      </c>
      <c r="F3" s="450"/>
      <c r="G3" s="450"/>
      <c r="H3" s="450"/>
      <c r="I3" s="12"/>
      <c r="J3" s="13"/>
      <c r="K3" s="13"/>
      <c r="L3" s="4"/>
    </row>
    <row r="4" spans="1:13" ht="20.85" customHeight="1" x14ac:dyDescent="0.25">
      <c r="A4" s="451" t="s">
        <v>1</v>
      </c>
      <c r="B4" s="454" t="s">
        <v>2</v>
      </c>
      <c r="C4" s="455"/>
      <c r="D4" s="456"/>
      <c r="E4" s="451" t="s">
        <v>3</v>
      </c>
      <c r="F4" s="451" t="s">
        <v>4</v>
      </c>
      <c r="G4" s="463" t="s">
        <v>5</v>
      </c>
      <c r="H4" s="464"/>
      <c r="I4" s="465" t="s">
        <v>6</v>
      </c>
      <c r="J4" s="466"/>
      <c r="K4" s="15" t="s">
        <v>66</v>
      </c>
      <c r="L4" s="43"/>
    </row>
    <row r="5" spans="1:13" ht="20.85" customHeight="1" x14ac:dyDescent="0.25">
      <c r="A5" s="452"/>
      <c r="B5" s="457"/>
      <c r="C5" s="458"/>
      <c r="D5" s="459"/>
      <c r="E5" s="452"/>
      <c r="F5" s="452"/>
      <c r="G5" s="130" t="s">
        <v>7</v>
      </c>
      <c r="H5" s="128" t="s">
        <v>3</v>
      </c>
      <c r="I5" s="16" t="s">
        <v>7</v>
      </c>
      <c r="J5" s="15" t="s">
        <v>3</v>
      </c>
      <c r="K5" s="17" t="s">
        <v>6</v>
      </c>
      <c r="L5" s="131" t="s">
        <v>67</v>
      </c>
    </row>
    <row r="6" spans="1:13" ht="20.85" customHeight="1" x14ac:dyDescent="0.25">
      <c r="A6" s="453"/>
      <c r="B6" s="460"/>
      <c r="C6" s="461"/>
      <c r="D6" s="462"/>
      <c r="E6" s="453"/>
      <c r="F6" s="453"/>
      <c r="G6" s="132" t="s">
        <v>68</v>
      </c>
      <c r="H6" s="129" t="s">
        <v>8</v>
      </c>
      <c r="I6" s="18" t="s">
        <v>68</v>
      </c>
      <c r="J6" s="19" t="s">
        <v>8</v>
      </c>
      <c r="K6" s="19" t="s">
        <v>9</v>
      </c>
      <c r="L6" s="133"/>
    </row>
    <row r="7" spans="1:13" ht="20.85" customHeight="1" x14ac:dyDescent="0.35">
      <c r="A7" s="231">
        <v>1</v>
      </c>
      <c r="B7" s="441" t="s">
        <v>61</v>
      </c>
      <c r="C7" s="442"/>
      <c r="D7" s="443"/>
      <c r="E7" s="237"/>
      <c r="F7" s="72"/>
      <c r="G7" s="73"/>
      <c r="H7" s="73"/>
      <c r="I7" s="74"/>
      <c r="J7" s="75"/>
      <c r="K7" s="75"/>
      <c r="L7" s="72" t="s">
        <v>506</v>
      </c>
      <c r="M7" s="59"/>
    </row>
    <row r="8" spans="1:13" ht="20.85" customHeight="1" x14ac:dyDescent="0.35">
      <c r="A8" s="8"/>
      <c r="B8" s="444" t="s">
        <v>377</v>
      </c>
      <c r="C8" s="445"/>
      <c r="D8" s="446"/>
      <c r="E8" s="87"/>
      <c r="F8" s="8"/>
      <c r="G8" s="9"/>
      <c r="H8" s="9"/>
      <c r="I8" s="6"/>
      <c r="J8" s="23"/>
      <c r="K8" s="23"/>
      <c r="L8" s="8" t="s">
        <v>625</v>
      </c>
      <c r="M8" s="59"/>
    </row>
    <row r="9" spans="1:13" ht="20.85" customHeight="1" x14ac:dyDescent="0.35">
      <c r="A9" s="8"/>
      <c r="B9" s="125">
        <v>1.1000000000000001</v>
      </c>
      <c r="C9" s="424" t="s">
        <v>507</v>
      </c>
      <c r="D9" s="425"/>
      <c r="E9" s="87"/>
      <c r="F9" s="8"/>
      <c r="G9" s="9"/>
      <c r="H9" s="9"/>
      <c r="I9" s="6"/>
      <c r="J9" s="23"/>
      <c r="K9" s="23"/>
      <c r="L9" s="8" t="s">
        <v>592</v>
      </c>
      <c r="M9" s="59"/>
    </row>
    <row r="10" spans="1:13" ht="20.85" customHeight="1" x14ac:dyDescent="0.35">
      <c r="A10" s="8"/>
      <c r="B10" s="135"/>
      <c r="C10" s="136" t="s">
        <v>11</v>
      </c>
      <c r="D10" s="11" t="s">
        <v>18</v>
      </c>
      <c r="E10" s="87">
        <v>455</v>
      </c>
      <c r="F10" s="8" t="s">
        <v>15</v>
      </c>
      <c r="G10" s="28">
        <v>0</v>
      </c>
      <c r="H10" s="28">
        <v>0</v>
      </c>
      <c r="I10" s="6">
        <v>25</v>
      </c>
      <c r="J10" s="24">
        <f>E10*I10</f>
        <v>11375</v>
      </c>
      <c r="K10" s="24">
        <f>H10+J10</f>
        <v>11375</v>
      </c>
      <c r="L10" s="8" t="s">
        <v>626</v>
      </c>
      <c r="M10" s="59"/>
    </row>
    <row r="11" spans="1:13" ht="20.85" customHeight="1" x14ac:dyDescent="0.35">
      <c r="A11" s="8"/>
      <c r="B11" s="135"/>
      <c r="C11" s="136" t="s">
        <v>12</v>
      </c>
      <c r="D11" s="11" t="s">
        <v>170</v>
      </c>
      <c r="E11" s="87">
        <v>455</v>
      </c>
      <c r="F11" s="8" t="s">
        <v>15</v>
      </c>
      <c r="G11" s="28">
        <v>0</v>
      </c>
      <c r="H11" s="28">
        <v>0</v>
      </c>
      <c r="I11" s="6">
        <v>60</v>
      </c>
      <c r="J11" s="24">
        <f>E11*I11</f>
        <v>27300</v>
      </c>
      <c r="K11" s="24">
        <f>H11+J11</f>
        <v>27300</v>
      </c>
      <c r="L11" s="9"/>
      <c r="M11" s="59"/>
    </row>
    <row r="12" spans="1:13" ht="20.85" customHeight="1" x14ac:dyDescent="0.35">
      <c r="A12" s="8"/>
      <c r="B12" s="135"/>
      <c r="C12" s="215" t="s">
        <v>536</v>
      </c>
      <c r="D12" s="34" t="s">
        <v>601</v>
      </c>
      <c r="E12" s="87">
        <v>72</v>
      </c>
      <c r="F12" s="8" t="s">
        <v>17</v>
      </c>
      <c r="G12" s="6">
        <v>565</v>
      </c>
      <c r="H12" s="6">
        <f>E12*G12</f>
        <v>40680</v>
      </c>
      <c r="I12" s="6">
        <v>243</v>
      </c>
      <c r="J12" s="24">
        <f>E12*I12</f>
        <v>17496</v>
      </c>
      <c r="K12" s="24">
        <f>H12+J12</f>
        <v>58176</v>
      </c>
      <c r="L12" s="6"/>
      <c r="M12" s="59"/>
    </row>
    <row r="13" spans="1:13" ht="20.85" customHeight="1" x14ac:dyDescent="0.35">
      <c r="A13" s="8"/>
      <c r="B13" s="135"/>
      <c r="C13" s="215" t="s">
        <v>379</v>
      </c>
      <c r="D13" s="34" t="s">
        <v>602</v>
      </c>
      <c r="E13" s="87">
        <v>88</v>
      </c>
      <c r="F13" s="8" t="s">
        <v>17</v>
      </c>
      <c r="G13" s="6">
        <v>422</v>
      </c>
      <c r="H13" s="6">
        <f>E13*G13</f>
        <v>37136</v>
      </c>
      <c r="I13" s="6">
        <v>195</v>
      </c>
      <c r="J13" s="24">
        <f>E13*I13</f>
        <v>17160</v>
      </c>
      <c r="K13" s="24">
        <f>H13+J13</f>
        <v>54296</v>
      </c>
      <c r="L13" s="6"/>
      <c r="M13" s="59"/>
    </row>
    <row r="14" spans="1:13" ht="20.85" customHeight="1" x14ac:dyDescent="0.35">
      <c r="A14" s="8"/>
      <c r="B14" s="135"/>
      <c r="C14" s="215" t="s">
        <v>537</v>
      </c>
      <c r="D14" s="11" t="s">
        <v>207</v>
      </c>
      <c r="E14" s="87"/>
      <c r="F14" s="8"/>
      <c r="G14" s="6"/>
      <c r="H14" s="6"/>
      <c r="I14" s="6"/>
      <c r="J14" s="24"/>
      <c r="K14" s="24"/>
      <c r="L14" s="9"/>
      <c r="M14" s="59"/>
    </row>
    <row r="15" spans="1:13" ht="20.85" customHeight="1" x14ac:dyDescent="0.35">
      <c r="A15" s="8"/>
      <c r="B15" s="135"/>
      <c r="C15" s="136"/>
      <c r="D15" s="11" t="s">
        <v>215</v>
      </c>
      <c r="E15" s="87">
        <v>455</v>
      </c>
      <c r="F15" s="8" t="s">
        <v>15</v>
      </c>
      <c r="G15" s="6">
        <v>328</v>
      </c>
      <c r="H15" s="6">
        <f>E15*G15</f>
        <v>149240</v>
      </c>
      <c r="I15" s="6">
        <v>70</v>
      </c>
      <c r="J15" s="24">
        <f>E15*I15</f>
        <v>31850</v>
      </c>
      <c r="K15" s="24">
        <f>H15+J15</f>
        <v>181090</v>
      </c>
      <c r="L15" s="9"/>
      <c r="M15" s="59"/>
    </row>
    <row r="16" spans="1:13" ht="20.85" customHeight="1" x14ac:dyDescent="0.35">
      <c r="A16" s="8"/>
      <c r="B16" s="135"/>
      <c r="C16" s="215" t="s">
        <v>538</v>
      </c>
      <c r="D16" s="11" t="s">
        <v>208</v>
      </c>
      <c r="E16" s="87"/>
      <c r="F16" s="8"/>
      <c r="G16" s="6"/>
      <c r="H16" s="6"/>
      <c r="I16" s="6"/>
      <c r="J16" s="24"/>
      <c r="K16" s="24"/>
      <c r="L16" s="6"/>
      <c r="M16" s="59"/>
    </row>
    <row r="17" spans="1:13" ht="20.85" customHeight="1" x14ac:dyDescent="0.35">
      <c r="A17" s="8"/>
      <c r="B17" s="135"/>
      <c r="C17" s="136" t="s">
        <v>62</v>
      </c>
      <c r="D17" s="11" t="s">
        <v>209</v>
      </c>
      <c r="E17" s="87">
        <v>35</v>
      </c>
      <c r="F17" s="8" t="s">
        <v>16</v>
      </c>
      <c r="G17" s="6">
        <v>222</v>
      </c>
      <c r="H17" s="6">
        <f>E17*G17</f>
        <v>7770</v>
      </c>
      <c r="I17" s="6">
        <v>45</v>
      </c>
      <c r="J17" s="24">
        <f>E17*I17</f>
        <v>1575</v>
      </c>
      <c r="K17" s="24">
        <f>H17+J17</f>
        <v>9345</v>
      </c>
      <c r="L17" s="6"/>
      <c r="M17" s="59"/>
    </row>
    <row r="18" spans="1:13" ht="20.85" customHeight="1" x14ac:dyDescent="0.35">
      <c r="A18" s="8"/>
      <c r="B18" s="135"/>
      <c r="C18" s="215" t="s">
        <v>539</v>
      </c>
      <c r="D18" s="11" t="s">
        <v>508</v>
      </c>
      <c r="E18" s="87"/>
      <c r="F18" s="8"/>
      <c r="G18" s="6"/>
      <c r="H18" s="6"/>
      <c r="I18" s="6"/>
      <c r="J18" s="23"/>
      <c r="K18" s="23"/>
      <c r="L18" s="6"/>
      <c r="M18" s="59"/>
    </row>
    <row r="19" spans="1:13" ht="20.85" customHeight="1" x14ac:dyDescent="0.35">
      <c r="A19" s="8"/>
      <c r="B19" s="135"/>
      <c r="C19" s="136"/>
      <c r="D19" s="11" t="s">
        <v>145</v>
      </c>
      <c r="E19" s="87">
        <v>70</v>
      </c>
      <c r="F19" s="8" t="s">
        <v>16</v>
      </c>
      <c r="G19" s="6">
        <v>182</v>
      </c>
      <c r="H19" s="6">
        <f>E19*G19</f>
        <v>12740</v>
      </c>
      <c r="I19" s="6">
        <v>73</v>
      </c>
      <c r="J19" s="24">
        <f>E19*I19</f>
        <v>5110</v>
      </c>
      <c r="K19" s="24">
        <f>H19+J19</f>
        <v>17850</v>
      </c>
      <c r="L19" s="6"/>
      <c r="M19" s="59"/>
    </row>
    <row r="20" spans="1:13" ht="20.85" customHeight="1" x14ac:dyDescent="0.35">
      <c r="A20" s="8"/>
      <c r="B20" s="135"/>
      <c r="C20" s="136"/>
      <c r="D20" s="127" t="s">
        <v>243</v>
      </c>
      <c r="E20" s="87"/>
      <c r="F20" s="8"/>
      <c r="G20" s="6"/>
      <c r="H20" s="6"/>
      <c r="I20" s="6"/>
      <c r="J20" s="23"/>
      <c r="K20" s="44">
        <f>SUM(K10:K19)</f>
        <v>359432</v>
      </c>
      <c r="L20" s="6"/>
      <c r="M20" s="59"/>
    </row>
    <row r="21" spans="1:13" ht="20.85" customHeight="1" x14ac:dyDescent="0.35">
      <c r="A21" s="8"/>
      <c r="B21" s="126">
        <v>1.2</v>
      </c>
      <c r="C21" s="424" t="s">
        <v>13</v>
      </c>
      <c r="D21" s="425"/>
      <c r="E21" s="87"/>
      <c r="F21" s="8"/>
      <c r="G21" s="9"/>
      <c r="H21" s="9"/>
      <c r="I21" s="6"/>
      <c r="J21" s="23"/>
      <c r="K21" s="23" t="s">
        <v>62</v>
      </c>
      <c r="L21" s="9"/>
      <c r="M21" s="59"/>
    </row>
    <row r="22" spans="1:13" ht="20.85" customHeight="1" x14ac:dyDescent="0.35">
      <c r="A22" s="8"/>
      <c r="B22" s="126"/>
      <c r="C22" s="136" t="s">
        <v>14</v>
      </c>
      <c r="D22" s="2" t="s">
        <v>69</v>
      </c>
      <c r="E22" s="87"/>
      <c r="F22" s="8"/>
      <c r="G22" s="9"/>
      <c r="H22" s="9"/>
      <c r="I22" s="6"/>
      <c r="J22" s="23"/>
      <c r="K22" s="23"/>
      <c r="L22" s="9"/>
      <c r="M22" s="59"/>
    </row>
    <row r="23" spans="1:13" ht="20.85" customHeight="1" x14ac:dyDescent="0.35">
      <c r="A23" s="8"/>
      <c r="B23" s="126"/>
      <c r="C23" s="136"/>
      <c r="D23" s="2" t="s">
        <v>171</v>
      </c>
      <c r="E23" s="87"/>
      <c r="F23" s="8"/>
      <c r="G23" s="9"/>
      <c r="H23" s="9"/>
      <c r="I23" s="6"/>
      <c r="J23" s="23"/>
      <c r="K23" s="23"/>
      <c r="L23" s="9"/>
      <c r="M23" s="59"/>
    </row>
    <row r="24" spans="1:13" ht="20.85" customHeight="1" x14ac:dyDescent="0.35">
      <c r="A24" s="8"/>
      <c r="B24" s="125"/>
      <c r="C24" s="126"/>
      <c r="D24" s="11" t="s">
        <v>172</v>
      </c>
      <c r="E24" s="87">
        <v>39</v>
      </c>
      <c r="F24" s="8" t="s">
        <v>16</v>
      </c>
      <c r="G24" s="6">
        <v>218</v>
      </c>
      <c r="H24" s="6">
        <f>E24*G24</f>
        <v>8502</v>
      </c>
      <c r="I24" s="6">
        <v>50</v>
      </c>
      <c r="J24" s="24">
        <f>E24*I24</f>
        <v>1950</v>
      </c>
      <c r="K24" s="24">
        <f>H24+J24</f>
        <v>10452</v>
      </c>
      <c r="L24" s="9"/>
      <c r="M24" s="59"/>
    </row>
    <row r="25" spans="1:13" ht="20.85" customHeight="1" x14ac:dyDescent="0.35">
      <c r="A25" s="8"/>
      <c r="B25" s="135"/>
      <c r="C25" s="136"/>
      <c r="D25" s="127" t="s">
        <v>244</v>
      </c>
      <c r="E25" s="87"/>
      <c r="F25" s="8"/>
      <c r="G25" s="28"/>
      <c r="H25" s="28"/>
      <c r="I25" s="6"/>
      <c r="J25" s="23"/>
      <c r="K25" s="44">
        <f>SUM(K24)</f>
        <v>10452</v>
      </c>
      <c r="L25" s="9"/>
      <c r="M25" s="59"/>
    </row>
    <row r="26" spans="1:13" ht="20.85" customHeight="1" x14ac:dyDescent="0.35">
      <c r="A26" s="262"/>
      <c r="B26" s="262"/>
      <c r="C26" s="262"/>
      <c r="D26" s="263"/>
      <c r="E26" s="264"/>
      <c r="F26" s="262"/>
      <c r="G26" s="267"/>
      <c r="H26" s="267"/>
      <c r="I26" s="261"/>
      <c r="J26" s="265"/>
      <c r="K26" s="266"/>
      <c r="L26" s="268"/>
      <c r="M26" s="59"/>
    </row>
    <row r="27" spans="1:13" ht="20.85" customHeight="1" x14ac:dyDescent="0.35">
      <c r="A27" s="72"/>
      <c r="B27" s="269">
        <v>1.3</v>
      </c>
      <c r="C27" s="447" t="s">
        <v>19</v>
      </c>
      <c r="D27" s="448"/>
      <c r="E27" s="237"/>
      <c r="F27" s="72"/>
      <c r="G27" s="73"/>
      <c r="H27" s="73"/>
      <c r="I27" s="74"/>
      <c r="J27" s="75"/>
      <c r="K27" s="75"/>
      <c r="L27" s="73"/>
      <c r="M27" s="59"/>
    </row>
    <row r="28" spans="1:13" ht="20.85" customHeight="1" x14ac:dyDescent="0.35">
      <c r="A28" s="8"/>
      <c r="B28" s="125"/>
      <c r="C28" s="136" t="s">
        <v>246</v>
      </c>
      <c r="D28" s="11" t="s">
        <v>21</v>
      </c>
      <c r="E28" s="87"/>
      <c r="F28" s="8"/>
      <c r="G28" s="6"/>
      <c r="H28" s="6"/>
      <c r="I28" s="6"/>
      <c r="J28" s="23"/>
      <c r="K28" s="23"/>
      <c r="L28" s="6"/>
      <c r="M28" s="59"/>
    </row>
    <row r="29" spans="1:13" ht="20.85" customHeight="1" x14ac:dyDescent="0.35">
      <c r="A29" s="8"/>
      <c r="B29" s="135"/>
      <c r="C29" s="136"/>
      <c r="D29" s="11" t="s">
        <v>104</v>
      </c>
      <c r="E29" s="87">
        <v>80</v>
      </c>
      <c r="F29" s="8" t="s">
        <v>15</v>
      </c>
      <c r="G29" s="6">
        <v>435</v>
      </c>
      <c r="H29" s="6">
        <f>E29*G29</f>
        <v>34800</v>
      </c>
      <c r="I29" s="6">
        <v>120</v>
      </c>
      <c r="J29" s="24">
        <f>E29*I29</f>
        <v>9600</v>
      </c>
      <c r="K29" s="24">
        <f>H29+J29</f>
        <v>44400</v>
      </c>
      <c r="L29" s="6"/>
      <c r="M29" s="59"/>
    </row>
    <row r="30" spans="1:13" ht="20.85" customHeight="1" x14ac:dyDescent="0.35">
      <c r="A30" s="8"/>
      <c r="B30" s="135"/>
      <c r="C30" s="136" t="s">
        <v>247</v>
      </c>
      <c r="D30" s="11" t="s">
        <v>173</v>
      </c>
      <c r="E30" s="87">
        <v>58</v>
      </c>
      <c r="F30" s="8" t="s">
        <v>15</v>
      </c>
      <c r="G30" s="28">
        <v>0</v>
      </c>
      <c r="H30" s="28">
        <v>0</v>
      </c>
      <c r="I30" s="6">
        <v>20</v>
      </c>
      <c r="J30" s="24">
        <f>E30*I30</f>
        <v>1160</v>
      </c>
      <c r="K30" s="24">
        <f>H30+J30</f>
        <v>1160</v>
      </c>
      <c r="L30" s="6"/>
      <c r="M30" s="59"/>
    </row>
    <row r="31" spans="1:13" ht="20.85" customHeight="1" x14ac:dyDescent="0.35">
      <c r="A31" s="8"/>
      <c r="B31" s="135"/>
      <c r="C31" s="136" t="s">
        <v>248</v>
      </c>
      <c r="D31" s="11" t="s">
        <v>174</v>
      </c>
      <c r="E31" s="87">
        <v>20</v>
      </c>
      <c r="F31" s="8" t="s">
        <v>16</v>
      </c>
      <c r="G31" s="6">
        <v>74</v>
      </c>
      <c r="H31" s="6">
        <f>E31*G31</f>
        <v>1480</v>
      </c>
      <c r="I31" s="6">
        <v>82</v>
      </c>
      <c r="J31" s="24">
        <f>E31*I31</f>
        <v>1640</v>
      </c>
      <c r="K31" s="24">
        <f>H31+J31</f>
        <v>3120</v>
      </c>
      <c r="L31" s="6"/>
      <c r="M31" s="59"/>
    </row>
    <row r="32" spans="1:13" ht="20.85" customHeight="1" x14ac:dyDescent="0.35">
      <c r="A32" s="8"/>
      <c r="B32" s="135"/>
      <c r="C32" s="136" t="s">
        <v>249</v>
      </c>
      <c r="D32" s="11" t="s">
        <v>118</v>
      </c>
      <c r="E32" s="87">
        <v>380</v>
      </c>
      <c r="F32" s="8" t="s">
        <v>16</v>
      </c>
      <c r="G32" s="6">
        <v>40</v>
      </c>
      <c r="H32" s="6">
        <f>E32*G32</f>
        <v>15200</v>
      </c>
      <c r="I32" s="6">
        <v>50</v>
      </c>
      <c r="J32" s="24">
        <f>E32*I32</f>
        <v>19000</v>
      </c>
      <c r="K32" s="24">
        <f>H32+J32</f>
        <v>34200</v>
      </c>
      <c r="L32" s="6"/>
      <c r="M32" s="59"/>
    </row>
    <row r="33" spans="1:17" ht="20.85" customHeight="1" x14ac:dyDescent="0.35">
      <c r="A33" s="8"/>
      <c r="B33" s="135"/>
      <c r="C33" s="136"/>
      <c r="D33" s="127" t="s">
        <v>245</v>
      </c>
      <c r="E33" s="87"/>
      <c r="F33" s="8"/>
      <c r="G33" s="6"/>
      <c r="H33" s="6"/>
      <c r="I33" s="6"/>
      <c r="J33" s="23"/>
      <c r="K33" s="44">
        <f>SUM(K29:K32)</f>
        <v>82880</v>
      </c>
      <c r="L33" s="6"/>
      <c r="M33" s="59"/>
      <c r="N33" s="1"/>
    </row>
    <row r="34" spans="1:17" ht="20.85" customHeight="1" x14ac:dyDescent="0.35">
      <c r="A34" s="8"/>
      <c r="B34" s="125">
        <v>1.4</v>
      </c>
      <c r="C34" s="424" t="s">
        <v>22</v>
      </c>
      <c r="D34" s="425"/>
      <c r="E34" s="87"/>
      <c r="F34" s="8"/>
      <c r="G34" s="6"/>
      <c r="H34" s="6"/>
      <c r="I34" s="6"/>
      <c r="J34" s="23"/>
      <c r="K34" s="23"/>
      <c r="L34" s="6"/>
      <c r="M34" s="59"/>
    </row>
    <row r="35" spans="1:17" ht="20.85" customHeight="1" x14ac:dyDescent="0.35">
      <c r="A35" s="8"/>
      <c r="B35" s="135"/>
      <c r="C35" s="136" t="s">
        <v>250</v>
      </c>
      <c r="D35" s="11" t="s">
        <v>23</v>
      </c>
      <c r="E35" s="87"/>
      <c r="F35" s="8"/>
      <c r="G35" s="6"/>
      <c r="H35" s="6"/>
      <c r="I35" s="6"/>
      <c r="J35" s="23"/>
      <c r="K35" s="23"/>
      <c r="L35" s="6"/>
      <c r="M35" s="59"/>
    </row>
    <row r="36" spans="1:17" ht="20.85" customHeight="1" x14ac:dyDescent="0.35">
      <c r="A36" s="8"/>
      <c r="B36" s="135"/>
      <c r="C36" s="136"/>
      <c r="D36" s="139" t="s">
        <v>24</v>
      </c>
      <c r="E36" s="87">
        <v>455</v>
      </c>
      <c r="F36" s="8" t="s">
        <v>15</v>
      </c>
      <c r="G36" s="27">
        <v>0</v>
      </c>
      <c r="H36" s="27">
        <v>0</v>
      </c>
      <c r="I36" s="6">
        <v>35</v>
      </c>
      <c r="J36" s="24">
        <f>E36*I36</f>
        <v>15925</v>
      </c>
      <c r="K36" s="24">
        <f>H36+J36</f>
        <v>15925</v>
      </c>
      <c r="L36" s="6"/>
      <c r="M36" s="59"/>
    </row>
    <row r="37" spans="1:17" ht="20.85" customHeight="1" x14ac:dyDescent="0.35">
      <c r="A37" s="8"/>
      <c r="B37" s="126"/>
      <c r="C37" s="136" t="s">
        <v>251</v>
      </c>
      <c r="D37" s="2" t="s">
        <v>368</v>
      </c>
      <c r="E37" s="87"/>
      <c r="F37" s="8"/>
      <c r="G37" s="9"/>
      <c r="H37" s="9"/>
      <c r="I37" s="6"/>
      <c r="J37" s="23"/>
      <c r="K37" s="23"/>
      <c r="L37" s="9"/>
      <c r="M37" s="59"/>
    </row>
    <row r="38" spans="1:17" ht="20.85" customHeight="1" x14ac:dyDescent="0.35">
      <c r="A38" s="8"/>
      <c r="B38" s="126"/>
      <c r="C38" s="136"/>
      <c r="D38" s="2" t="s">
        <v>367</v>
      </c>
      <c r="E38" s="87">
        <v>70</v>
      </c>
      <c r="F38" s="8" t="s">
        <v>15</v>
      </c>
      <c r="G38" s="6">
        <v>277</v>
      </c>
      <c r="H38" s="6">
        <f>E38*G38</f>
        <v>19390</v>
      </c>
      <c r="I38" s="6">
        <v>75</v>
      </c>
      <c r="J38" s="24">
        <f>E38*I38</f>
        <v>5250</v>
      </c>
      <c r="K38" s="24">
        <f>H38+J38</f>
        <v>24640</v>
      </c>
      <c r="L38" s="9"/>
      <c r="M38" s="59"/>
    </row>
    <row r="39" spans="1:17" ht="20.85" customHeight="1" x14ac:dyDescent="0.35">
      <c r="A39" s="8"/>
      <c r="B39" s="135"/>
      <c r="C39" s="136" t="s">
        <v>252</v>
      </c>
      <c r="D39" s="2" t="s">
        <v>369</v>
      </c>
      <c r="E39" s="87"/>
      <c r="F39" s="8"/>
      <c r="G39" s="9"/>
      <c r="H39" s="9"/>
      <c r="I39" s="6"/>
      <c r="J39" s="23"/>
      <c r="K39" s="23"/>
      <c r="L39" s="6"/>
      <c r="M39" s="59"/>
    </row>
    <row r="40" spans="1:17" ht="20.85" customHeight="1" x14ac:dyDescent="0.35">
      <c r="A40" s="8"/>
      <c r="B40" s="135"/>
      <c r="C40" s="136"/>
      <c r="D40" s="2" t="s">
        <v>370</v>
      </c>
      <c r="E40" s="87">
        <v>385</v>
      </c>
      <c r="F40" s="8" t="s">
        <v>15</v>
      </c>
      <c r="G40" s="6">
        <v>322</v>
      </c>
      <c r="H40" s="6">
        <f>E40*G40</f>
        <v>123970</v>
      </c>
      <c r="I40" s="6">
        <v>75</v>
      </c>
      <c r="J40" s="24">
        <f>E40*I40</f>
        <v>28875</v>
      </c>
      <c r="K40" s="24">
        <f>H40+J40</f>
        <v>152845</v>
      </c>
      <c r="L40" s="6"/>
      <c r="M40" s="59"/>
    </row>
    <row r="41" spans="1:17" ht="20.85" customHeight="1" x14ac:dyDescent="0.3">
      <c r="A41" s="8"/>
      <c r="B41" s="135"/>
      <c r="C41" s="136" t="s">
        <v>253</v>
      </c>
      <c r="D41" s="11" t="s">
        <v>157</v>
      </c>
      <c r="E41" s="87"/>
      <c r="F41" s="8"/>
      <c r="G41" s="6"/>
      <c r="H41" s="6"/>
      <c r="I41" s="6"/>
      <c r="J41" s="24"/>
      <c r="K41" s="24"/>
      <c r="L41" s="6"/>
    </row>
    <row r="42" spans="1:17" ht="20.85" customHeight="1" x14ac:dyDescent="0.3">
      <c r="A42" s="8"/>
      <c r="B42" s="135"/>
      <c r="C42" s="136"/>
      <c r="D42" s="11" t="s">
        <v>117</v>
      </c>
      <c r="E42" s="87">
        <v>545</v>
      </c>
      <c r="F42" s="8" t="s">
        <v>16</v>
      </c>
      <c r="G42" s="6">
        <v>36</v>
      </c>
      <c r="H42" s="6">
        <f>E42*G42</f>
        <v>19620</v>
      </c>
      <c r="I42" s="6">
        <v>40</v>
      </c>
      <c r="J42" s="24">
        <f>E42*I42</f>
        <v>21800</v>
      </c>
      <c r="K42" s="24">
        <f>H42+J42</f>
        <v>41420</v>
      </c>
      <c r="L42" s="6"/>
    </row>
    <row r="43" spans="1:17" ht="20.85" customHeight="1" x14ac:dyDescent="0.35">
      <c r="A43" s="8"/>
      <c r="B43" s="126"/>
      <c r="C43" s="136" t="s">
        <v>254</v>
      </c>
      <c r="D43" s="2" t="s">
        <v>175</v>
      </c>
      <c r="E43" s="87"/>
      <c r="F43" s="8"/>
      <c r="G43" s="9"/>
      <c r="H43" s="9"/>
      <c r="I43" s="6"/>
      <c r="J43" s="23"/>
      <c r="K43" s="23"/>
      <c r="L43" s="9"/>
      <c r="M43" s="59"/>
    </row>
    <row r="44" spans="1:17" ht="20.85" customHeight="1" x14ac:dyDescent="0.35">
      <c r="A44" s="8"/>
      <c r="B44" s="126"/>
      <c r="C44" s="136"/>
      <c r="D44" s="2" t="s">
        <v>176</v>
      </c>
      <c r="E44" s="87">
        <v>70</v>
      </c>
      <c r="F44" s="8" t="s">
        <v>15</v>
      </c>
      <c r="G44" s="6">
        <v>322</v>
      </c>
      <c r="H44" s="6">
        <f>E44*G44</f>
        <v>22540</v>
      </c>
      <c r="I44" s="6">
        <v>75</v>
      </c>
      <c r="J44" s="24">
        <f>E44*I44</f>
        <v>5250</v>
      </c>
      <c r="K44" s="24">
        <f>H44+J44</f>
        <v>27790</v>
      </c>
      <c r="L44" s="9"/>
      <c r="M44" s="59"/>
    </row>
    <row r="45" spans="1:17" ht="20.85" customHeight="1" x14ac:dyDescent="0.35">
      <c r="A45" s="8"/>
      <c r="B45" s="135"/>
      <c r="C45" s="136"/>
      <c r="D45" s="127" t="s">
        <v>286</v>
      </c>
      <c r="E45" s="87"/>
      <c r="F45" s="8"/>
      <c r="G45" s="6"/>
      <c r="H45" s="6"/>
      <c r="I45" s="6"/>
      <c r="J45" s="23"/>
      <c r="K45" s="44">
        <f>SUM(K36:K44)</f>
        <v>262620</v>
      </c>
      <c r="L45" s="6"/>
      <c r="M45" s="58"/>
      <c r="N45" s="29"/>
      <c r="O45" s="20"/>
      <c r="P45" s="104"/>
      <c r="Q45" s="3"/>
    </row>
    <row r="46" spans="1:17" ht="20.85" customHeight="1" x14ac:dyDescent="0.35">
      <c r="A46" s="262"/>
      <c r="B46" s="262"/>
      <c r="C46" s="262"/>
      <c r="D46" s="263"/>
      <c r="E46" s="264"/>
      <c r="F46" s="262"/>
      <c r="G46" s="261"/>
      <c r="H46" s="261"/>
      <c r="I46" s="261"/>
      <c r="J46" s="265"/>
      <c r="K46" s="266"/>
      <c r="L46" s="261"/>
      <c r="M46" s="232"/>
      <c r="N46" s="29"/>
      <c r="O46" s="20"/>
      <c r="P46" s="104"/>
      <c r="Q46" s="3"/>
    </row>
    <row r="47" spans="1:17" ht="20.85" customHeight="1" x14ac:dyDescent="0.35">
      <c r="A47" s="72"/>
      <c r="B47" s="263">
        <v>1.5</v>
      </c>
      <c r="C47" s="447" t="s">
        <v>133</v>
      </c>
      <c r="D47" s="448"/>
      <c r="E47" s="237"/>
      <c r="F47" s="72"/>
      <c r="G47" s="74"/>
      <c r="H47" s="74"/>
      <c r="I47" s="74"/>
      <c r="J47" s="75"/>
      <c r="K47" s="75"/>
      <c r="L47" s="74"/>
      <c r="M47" s="59"/>
      <c r="O47" s="3"/>
    </row>
    <row r="48" spans="1:17" ht="20.85" customHeight="1" x14ac:dyDescent="0.35">
      <c r="A48" s="8"/>
      <c r="B48" s="135"/>
      <c r="C48" s="136" t="s">
        <v>255</v>
      </c>
      <c r="D48" s="139" t="s">
        <v>119</v>
      </c>
      <c r="E48" s="87">
        <v>10</v>
      </c>
      <c r="F48" s="8" t="s">
        <v>26</v>
      </c>
      <c r="G48" s="27">
        <v>0</v>
      </c>
      <c r="H48" s="27">
        <v>0</v>
      </c>
      <c r="I48" s="6">
        <v>70</v>
      </c>
      <c r="J48" s="24">
        <f>E48*I48</f>
        <v>700</v>
      </c>
      <c r="K48" s="24">
        <f>H48+J48</f>
        <v>700</v>
      </c>
      <c r="L48" s="6"/>
      <c r="M48" s="59"/>
      <c r="O48" s="3"/>
    </row>
    <row r="49" spans="1:15" ht="20.85" customHeight="1" x14ac:dyDescent="0.35">
      <c r="A49" s="8"/>
      <c r="B49" s="135"/>
      <c r="C49" s="104" t="s">
        <v>256</v>
      </c>
      <c r="D49" s="11" t="s">
        <v>120</v>
      </c>
      <c r="E49" s="238"/>
      <c r="F49" s="8"/>
      <c r="G49" s="21"/>
      <c r="H49" s="21"/>
      <c r="I49" s="6"/>
      <c r="J49" s="23"/>
      <c r="K49" s="23"/>
      <c r="L49" s="6"/>
      <c r="M49" s="59"/>
    </row>
    <row r="50" spans="1:15" ht="20.85" customHeight="1" x14ac:dyDescent="0.35">
      <c r="A50" s="8"/>
      <c r="B50" s="135"/>
      <c r="C50" s="136"/>
      <c r="D50" s="11" t="s">
        <v>109</v>
      </c>
      <c r="E50" s="238"/>
      <c r="F50" s="8"/>
      <c r="G50" s="21"/>
      <c r="H50" s="21"/>
      <c r="I50" s="6"/>
      <c r="J50" s="23"/>
      <c r="K50" s="23"/>
      <c r="L50" s="6"/>
      <c r="M50" s="59"/>
    </row>
    <row r="51" spans="1:15" ht="20.85" customHeight="1" x14ac:dyDescent="0.35">
      <c r="A51" s="8"/>
      <c r="B51" s="141"/>
      <c r="C51" s="142"/>
      <c r="D51" s="11"/>
      <c r="E51" s="238"/>
      <c r="F51" s="8"/>
      <c r="G51" s="21"/>
      <c r="H51" s="21"/>
      <c r="I51" s="6"/>
      <c r="J51" s="23"/>
      <c r="K51" s="23"/>
      <c r="L51" s="6"/>
      <c r="M51" s="59"/>
    </row>
    <row r="52" spans="1:15" ht="20.85" customHeight="1" x14ac:dyDescent="0.35">
      <c r="A52" s="8"/>
      <c r="B52" s="135"/>
      <c r="C52" s="136" t="s">
        <v>62</v>
      </c>
      <c r="D52" s="11" t="s">
        <v>123</v>
      </c>
      <c r="E52" s="238">
        <v>10</v>
      </c>
      <c r="F52" s="8" t="s">
        <v>26</v>
      </c>
      <c r="G52" s="6">
        <v>6515</v>
      </c>
      <c r="H52" s="6">
        <f>E52*G52</f>
        <v>65150</v>
      </c>
      <c r="I52" s="6">
        <v>415</v>
      </c>
      <c r="J52" s="24">
        <f>E52*I52</f>
        <v>4150</v>
      </c>
      <c r="K52" s="24">
        <f>H52+J52</f>
        <v>69300</v>
      </c>
      <c r="L52" s="6"/>
      <c r="M52" s="59"/>
    </row>
    <row r="53" spans="1:15" ht="20.85" customHeight="1" x14ac:dyDescent="0.35">
      <c r="A53" s="8"/>
      <c r="B53" s="135"/>
      <c r="C53" s="104" t="s">
        <v>257</v>
      </c>
      <c r="D53" s="139" t="s">
        <v>121</v>
      </c>
      <c r="E53" s="87"/>
      <c r="F53" s="8"/>
      <c r="G53" s="6"/>
      <c r="H53" s="6"/>
      <c r="I53" s="6"/>
      <c r="J53" s="23"/>
      <c r="K53" s="23"/>
      <c r="L53" s="6"/>
      <c r="M53" s="59"/>
      <c r="O53" s="3"/>
    </row>
    <row r="54" spans="1:15" ht="20.85" customHeight="1" x14ac:dyDescent="0.35">
      <c r="A54" s="8"/>
      <c r="B54" s="135"/>
      <c r="C54" s="136" t="s">
        <v>62</v>
      </c>
      <c r="D54" s="139" t="s">
        <v>122</v>
      </c>
      <c r="E54" s="87">
        <v>10</v>
      </c>
      <c r="F54" s="8" t="s">
        <v>16</v>
      </c>
      <c r="G54" s="6">
        <v>85</v>
      </c>
      <c r="H54" s="6">
        <f>E54*G54</f>
        <v>850</v>
      </c>
      <c r="I54" s="6">
        <v>34</v>
      </c>
      <c r="J54" s="24">
        <f>E54*I54</f>
        <v>340</v>
      </c>
      <c r="K54" s="24">
        <f>H54+J54</f>
        <v>1190</v>
      </c>
      <c r="L54" s="6"/>
      <c r="M54" s="59"/>
      <c r="O54" s="3"/>
    </row>
    <row r="55" spans="1:15" ht="20.85" customHeight="1" x14ac:dyDescent="0.35">
      <c r="A55" s="8"/>
      <c r="B55" s="135"/>
      <c r="C55" s="104" t="s">
        <v>258</v>
      </c>
      <c r="D55" s="40" t="s">
        <v>97</v>
      </c>
      <c r="E55" s="238"/>
      <c r="F55" s="8"/>
      <c r="G55" s="6"/>
      <c r="H55" s="6"/>
      <c r="I55" s="6"/>
      <c r="J55" s="23"/>
      <c r="K55" s="23"/>
      <c r="L55" s="6"/>
      <c r="M55" s="59"/>
      <c r="N55" s="3"/>
    </row>
    <row r="56" spans="1:15" ht="20.85" customHeight="1" x14ac:dyDescent="0.35">
      <c r="A56" s="8"/>
      <c r="B56" s="135"/>
      <c r="C56" s="136" t="s">
        <v>62</v>
      </c>
      <c r="D56" s="39" t="s">
        <v>24</v>
      </c>
      <c r="E56" s="238">
        <v>5</v>
      </c>
      <c r="F56" s="8" t="s">
        <v>15</v>
      </c>
      <c r="G56" s="6">
        <v>163</v>
      </c>
      <c r="H56" s="6">
        <f>E56*G56</f>
        <v>815</v>
      </c>
      <c r="I56" s="6">
        <v>242</v>
      </c>
      <c r="J56" s="24">
        <f>E56*I56</f>
        <v>1210</v>
      </c>
      <c r="K56" s="24">
        <f>H56+J56</f>
        <v>2025</v>
      </c>
      <c r="L56" s="6"/>
      <c r="M56" s="59"/>
      <c r="N56" s="3"/>
    </row>
    <row r="57" spans="1:15" ht="20.85" customHeight="1" x14ac:dyDescent="0.35">
      <c r="A57" s="8"/>
      <c r="B57" s="135"/>
      <c r="C57" s="104" t="s">
        <v>259</v>
      </c>
      <c r="D57" s="11" t="s">
        <v>70</v>
      </c>
      <c r="E57" s="87"/>
      <c r="F57" s="8"/>
      <c r="G57" s="6"/>
      <c r="H57" s="6"/>
      <c r="I57" s="26"/>
      <c r="J57" s="27"/>
      <c r="K57" s="23"/>
      <c r="L57" s="6"/>
      <c r="M57" s="59"/>
    </row>
    <row r="58" spans="1:15" ht="20.85" customHeight="1" x14ac:dyDescent="0.35">
      <c r="A58" s="8"/>
      <c r="B58" s="135"/>
      <c r="C58" s="136"/>
      <c r="D58" s="11" t="s">
        <v>102</v>
      </c>
      <c r="E58" s="87"/>
      <c r="F58" s="8"/>
      <c r="G58" s="6"/>
      <c r="H58" s="6"/>
      <c r="I58" s="26"/>
      <c r="J58" s="27"/>
      <c r="K58" s="23"/>
      <c r="L58" s="6"/>
      <c r="M58" s="59"/>
    </row>
    <row r="59" spans="1:15" ht="20.85" customHeight="1" x14ac:dyDescent="0.35">
      <c r="A59" s="8"/>
      <c r="B59" s="135"/>
      <c r="C59" s="136"/>
      <c r="D59" s="11" t="s">
        <v>71</v>
      </c>
      <c r="E59" s="87"/>
      <c r="F59" s="8"/>
      <c r="G59" s="6"/>
      <c r="H59" s="6"/>
      <c r="I59" s="26"/>
      <c r="J59" s="27"/>
      <c r="K59" s="23"/>
      <c r="L59" s="6"/>
      <c r="M59" s="59"/>
    </row>
    <row r="60" spans="1:15" ht="20.85" customHeight="1" x14ac:dyDescent="0.35">
      <c r="A60" s="8"/>
      <c r="B60" s="135"/>
      <c r="C60" s="136" t="s">
        <v>62</v>
      </c>
      <c r="D60" s="139" t="s">
        <v>134</v>
      </c>
      <c r="E60" s="87">
        <v>10</v>
      </c>
      <c r="F60" s="8" t="s">
        <v>26</v>
      </c>
      <c r="G60" s="6">
        <v>2480</v>
      </c>
      <c r="H60" s="6">
        <f>E60*G60</f>
        <v>24800</v>
      </c>
      <c r="I60" s="26">
        <v>504</v>
      </c>
      <c r="J60" s="24">
        <f>E60*I60</f>
        <v>5040</v>
      </c>
      <c r="K60" s="24">
        <f>H60+J60</f>
        <v>29840</v>
      </c>
      <c r="L60" s="6"/>
      <c r="M60" s="59"/>
    </row>
    <row r="61" spans="1:15" ht="20.85" customHeight="1" x14ac:dyDescent="0.35">
      <c r="A61" s="8"/>
      <c r="B61" s="135"/>
      <c r="C61" s="136" t="s">
        <v>260</v>
      </c>
      <c r="D61" s="11" t="s">
        <v>29</v>
      </c>
      <c r="E61" s="87">
        <v>20</v>
      </c>
      <c r="F61" s="8" t="s">
        <v>27</v>
      </c>
      <c r="G61" s="6">
        <v>380</v>
      </c>
      <c r="H61" s="6">
        <f>E61*G61</f>
        <v>7600</v>
      </c>
      <c r="I61" s="26">
        <v>100</v>
      </c>
      <c r="J61" s="24">
        <f>E61*I61</f>
        <v>2000</v>
      </c>
      <c r="K61" s="24">
        <f>H61+J61</f>
        <v>9600</v>
      </c>
      <c r="L61" s="6"/>
      <c r="M61" s="59"/>
      <c r="N61" s="5"/>
    </row>
    <row r="62" spans="1:15" ht="20.85" customHeight="1" x14ac:dyDescent="0.35">
      <c r="A62" s="8"/>
      <c r="B62" s="135"/>
      <c r="C62" s="136"/>
      <c r="D62" s="127" t="s">
        <v>285</v>
      </c>
      <c r="E62" s="87"/>
      <c r="F62" s="8"/>
      <c r="G62" s="6"/>
      <c r="H62" s="6"/>
      <c r="I62" s="6"/>
      <c r="J62" s="23"/>
      <c r="K62" s="44">
        <f>SUM(K48:K61)</f>
        <v>112655</v>
      </c>
      <c r="L62" s="6"/>
      <c r="M62" s="59"/>
    </row>
    <row r="63" spans="1:15" ht="20.85" customHeight="1" x14ac:dyDescent="0.35">
      <c r="A63" s="8"/>
      <c r="B63" s="125">
        <v>1.6</v>
      </c>
      <c r="C63" s="424" t="s">
        <v>28</v>
      </c>
      <c r="D63" s="425"/>
      <c r="E63" s="87"/>
      <c r="F63" s="8"/>
      <c r="G63" s="6"/>
      <c r="H63" s="6"/>
      <c r="I63" s="6"/>
      <c r="J63" s="23"/>
      <c r="K63" s="44"/>
      <c r="L63" s="6"/>
      <c r="M63" s="59"/>
    </row>
    <row r="64" spans="1:15" ht="20.85" customHeight="1" x14ac:dyDescent="0.35">
      <c r="A64" s="8"/>
      <c r="B64" s="135"/>
      <c r="C64" s="136" t="s">
        <v>261</v>
      </c>
      <c r="D64" s="139" t="s">
        <v>135</v>
      </c>
      <c r="E64" s="87">
        <v>20</v>
      </c>
      <c r="F64" s="8" t="s">
        <v>26</v>
      </c>
      <c r="G64" s="27">
        <v>0</v>
      </c>
      <c r="H64" s="27">
        <v>0</v>
      </c>
      <c r="I64" s="6">
        <v>30</v>
      </c>
      <c r="J64" s="24">
        <f>E64*I64</f>
        <v>600</v>
      </c>
      <c r="K64" s="24">
        <f>H64+J64</f>
        <v>600</v>
      </c>
      <c r="L64" s="6"/>
      <c r="M64" s="59"/>
    </row>
    <row r="65" spans="1:15" ht="20.85" customHeight="1" x14ac:dyDescent="0.35">
      <c r="A65" s="8"/>
      <c r="B65" s="135"/>
      <c r="C65" s="136" t="s">
        <v>262</v>
      </c>
      <c r="D65" s="40" t="s">
        <v>142</v>
      </c>
      <c r="E65" s="238"/>
      <c r="F65" s="8"/>
      <c r="G65" s="6"/>
      <c r="H65" s="6"/>
      <c r="I65" s="6"/>
      <c r="J65" s="23"/>
      <c r="K65" s="23"/>
      <c r="L65" s="6"/>
      <c r="M65" s="59"/>
      <c r="N65" s="3"/>
    </row>
    <row r="66" spans="1:15" ht="20.85" customHeight="1" x14ac:dyDescent="0.35">
      <c r="A66" s="276"/>
      <c r="B66" s="277"/>
      <c r="C66" s="278"/>
      <c r="D66" s="279" t="s">
        <v>64</v>
      </c>
      <c r="E66" s="280">
        <v>29</v>
      </c>
      <c r="F66" s="276" t="s">
        <v>15</v>
      </c>
      <c r="G66" s="281">
        <v>393</v>
      </c>
      <c r="H66" s="281">
        <f>E66*G66</f>
        <v>11397</v>
      </c>
      <c r="I66" s="281">
        <v>105</v>
      </c>
      <c r="J66" s="282">
        <f>E66*I66</f>
        <v>3045</v>
      </c>
      <c r="K66" s="282">
        <f>H66+J66</f>
        <v>14442</v>
      </c>
      <c r="L66" s="281"/>
      <c r="M66" s="59"/>
      <c r="N66" s="3"/>
    </row>
    <row r="67" spans="1:15" ht="20.85" customHeight="1" x14ac:dyDescent="0.35">
      <c r="A67" s="72"/>
      <c r="B67" s="270"/>
      <c r="C67" s="262" t="s">
        <v>263</v>
      </c>
      <c r="D67" s="271" t="s">
        <v>124</v>
      </c>
      <c r="E67" s="260">
        <v>20</v>
      </c>
      <c r="F67" s="72" t="s">
        <v>17</v>
      </c>
      <c r="G67" s="74">
        <v>320</v>
      </c>
      <c r="H67" s="74">
        <f>E67*G67</f>
        <v>6400</v>
      </c>
      <c r="I67" s="74">
        <v>100</v>
      </c>
      <c r="J67" s="272">
        <f>E67*I67</f>
        <v>2000</v>
      </c>
      <c r="K67" s="272">
        <f>H67+J67</f>
        <v>8400</v>
      </c>
      <c r="L67" s="74"/>
      <c r="M67" s="59"/>
      <c r="N67" s="3"/>
    </row>
    <row r="68" spans="1:15" ht="20.85" customHeight="1" x14ac:dyDescent="0.35">
      <c r="A68" s="8"/>
      <c r="B68" s="135"/>
      <c r="C68" s="136" t="s">
        <v>264</v>
      </c>
      <c r="D68" s="37" t="s">
        <v>126</v>
      </c>
      <c r="E68" s="238">
        <v>20</v>
      </c>
      <c r="F68" s="8" t="s">
        <v>125</v>
      </c>
      <c r="G68" s="27">
        <v>0</v>
      </c>
      <c r="H68" s="27">
        <v>0</v>
      </c>
      <c r="I68" s="6">
        <v>100</v>
      </c>
      <c r="J68" s="24">
        <f>E68*I68</f>
        <v>2000</v>
      </c>
      <c r="K68" s="24">
        <f>H68+J68</f>
        <v>2000</v>
      </c>
      <c r="L68" s="6"/>
      <c r="M68" s="59"/>
      <c r="N68" s="3"/>
    </row>
    <row r="69" spans="1:15" ht="20.85" customHeight="1" x14ac:dyDescent="0.35">
      <c r="A69" s="8"/>
      <c r="B69" s="135"/>
      <c r="C69" s="136" t="s">
        <v>265</v>
      </c>
      <c r="D69" s="11" t="s">
        <v>29</v>
      </c>
      <c r="E69" s="87">
        <v>20</v>
      </c>
      <c r="F69" s="8" t="s">
        <v>27</v>
      </c>
      <c r="G69" s="6">
        <v>380</v>
      </c>
      <c r="H69" s="6">
        <f>E69*G69</f>
        <v>7600</v>
      </c>
      <c r="I69" s="26">
        <v>100</v>
      </c>
      <c r="J69" s="24">
        <f>E69*I69</f>
        <v>2000</v>
      </c>
      <c r="K69" s="24">
        <f>H69+J69</f>
        <v>9600</v>
      </c>
      <c r="L69" s="6"/>
      <c r="M69" s="59"/>
      <c r="N69" s="3"/>
    </row>
    <row r="70" spans="1:15" ht="20.85" customHeight="1" x14ac:dyDescent="0.35">
      <c r="A70" s="8"/>
      <c r="B70" s="135"/>
      <c r="C70" s="136"/>
      <c r="D70" s="127" t="s">
        <v>284</v>
      </c>
      <c r="E70" s="87"/>
      <c r="F70" s="8"/>
      <c r="G70" s="6"/>
      <c r="H70" s="6"/>
      <c r="I70" s="6"/>
      <c r="J70" s="23"/>
      <c r="K70" s="44">
        <f>SUM(K64:K69)</f>
        <v>35042</v>
      </c>
      <c r="L70" s="6"/>
      <c r="M70" s="59"/>
    </row>
    <row r="71" spans="1:15" ht="20.85" customHeight="1" x14ac:dyDescent="0.35">
      <c r="A71" s="8"/>
      <c r="B71" s="217">
        <v>1.7</v>
      </c>
      <c r="C71" s="424" t="s">
        <v>266</v>
      </c>
      <c r="D71" s="425"/>
      <c r="E71" s="87"/>
      <c r="F71" s="8"/>
      <c r="G71" s="6"/>
      <c r="H71" s="6"/>
      <c r="I71" s="6"/>
      <c r="J71" s="23"/>
      <c r="K71" s="23"/>
      <c r="L71" s="6"/>
      <c r="M71" s="59"/>
      <c r="O71" s="3"/>
    </row>
    <row r="72" spans="1:15" ht="20.85" customHeight="1" x14ac:dyDescent="0.35">
      <c r="A72" s="8"/>
      <c r="B72" s="135"/>
      <c r="C72" s="136" t="s">
        <v>267</v>
      </c>
      <c r="D72" s="139" t="s">
        <v>206</v>
      </c>
      <c r="E72" s="87">
        <v>10</v>
      </c>
      <c r="F72" s="8" t="s">
        <v>50</v>
      </c>
      <c r="G72" s="6">
        <v>260</v>
      </c>
      <c r="H72" s="6">
        <f>E72*G72</f>
        <v>2600</v>
      </c>
      <c r="I72" s="6">
        <v>80</v>
      </c>
      <c r="J72" s="24">
        <f t="shared" ref="J72:J80" si="0">E72*I72</f>
        <v>800</v>
      </c>
      <c r="K72" s="24">
        <f t="shared" ref="K72:K80" si="1">H72+J72</f>
        <v>3400</v>
      </c>
      <c r="L72" s="6"/>
      <c r="M72" s="59"/>
      <c r="O72" s="3"/>
    </row>
    <row r="73" spans="1:15" ht="20.85" customHeight="1" x14ac:dyDescent="0.35">
      <c r="A73" s="8"/>
      <c r="B73" s="135"/>
      <c r="C73" s="136" t="s">
        <v>268</v>
      </c>
      <c r="D73" s="11" t="s">
        <v>127</v>
      </c>
      <c r="E73" s="87">
        <v>10</v>
      </c>
      <c r="F73" s="8" t="s">
        <v>17</v>
      </c>
      <c r="G73" s="27">
        <v>0</v>
      </c>
      <c r="H73" s="27">
        <v>0</v>
      </c>
      <c r="I73" s="6">
        <v>300</v>
      </c>
      <c r="J73" s="24">
        <f t="shared" si="0"/>
        <v>3000</v>
      </c>
      <c r="K73" s="24">
        <f t="shared" si="1"/>
        <v>3000</v>
      </c>
      <c r="L73" s="6"/>
      <c r="M73" s="59"/>
    </row>
    <row r="74" spans="1:15" ht="20.85" customHeight="1" x14ac:dyDescent="0.35">
      <c r="A74" s="8"/>
      <c r="B74" s="135"/>
      <c r="C74" s="136" t="s">
        <v>269</v>
      </c>
      <c r="D74" s="11" t="s">
        <v>31</v>
      </c>
      <c r="E74" s="87">
        <v>50</v>
      </c>
      <c r="F74" s="8" t="s">
        <v>17</v>
      </c>
      <c r="G74" s="6">
        <v>425</v>
      </c>
      <c r="H74" s="6">
        <f>E74*G74</f>
        <v>21250</v>
      </c>
      <c r="I74" s="6">
        <v>148</v>
      </c>
      <c r="J74" s="24">
        <f t="shared" si="0"/>
        <v>7400</v>
      </c>
      <c r="K74" s="24">
        <f t="shared" si="1"/>
        <v>28650</v>
      </c>
      <c r="L74" s="6"/>
      <c r="M74" s="59"/>
    </row>
    <row r="75" spans="1:15" ht="20.85" customHeight="1" x14ac:dyDescent="0.35">
      <c r="A75" s="8"/>
      <c r="B75" s="135"/>
      <c r="C75" s="136" t="s">
        <v>270</v>
      </c>
      <c r="D75" s="11" t="s">
        <v>143</v>
      </c>
      <c r="E75" s="87">
        <v>50</v>
      </c>
      <c r="F75" s="8" t="s">
        <v>17</v>
      </c>
      <c r="G75" s="6">
        <v>80</v>
      </c>
      <c r="H75" s="6">
        <f>E75*G75</f>
        <v>4000</v>
      </c>
      <c r="I75" s="6">
        <v>35</v>
      </c>
      <c r="J75" s="24">
        <f t="shared" si="0"/>
        <v>1750</v>
      </c>
      <c r="K75" s="24">
        <f t="shared" si="1"/>
        <v>5750</v>
      </c>
      <c r="L75" s="6"/>
      <c r="M75" s="59"/>
    </row>
    <row r="76" spans="1:15" ht="20.85" customHeight="1" x14ac:dyDescent="0.35">
      <c r="A76" s="8"/>
      <c r="B76" s="135"/>
      <c r="C76" s="136" t="s">
        <v>271</v>
      </c>
      <c r="D76" s="139" t="s">
        <v>72</v>
      </c>
      <c r="E76" s="87">
        <v>50</v>
      </c>
      <c r="F76" s="8" t="s">
        <v>17</v>
      </c>
      <c r="G76" s="6">
        <v>482</v>
      </c>
      <c r="H76" s="6">
        <f>E76*G76</f>
        <v>24100</v>
      </c>
      <c r="I76" s="21">
        <v>168</v>
      </c>
      <c r="J76" s="24">
        <f t="shared" si="0"/>
        <v>8400</v>
      </c>
      <c r="K76" s="24">
        <f t="shared" si="1"/>
        <v>32500</v>
      </c>
      <c r="L76" s="6"/>
      <c r="M76" s="59"/>
      <c r="N76" s="1"/>
    </row>
    <row r="77" spans="1:15" ht="20.85" customHeight="1" x14ac:dyDescent="0.35">
      <c r="A77" s="8"/>
      <c r="B77" s="135"/>
      <c r="C77" s="136" t="s">
        <v>272</v>
      </c>
      <c r="D77" s="11" t="s">
        <v>32</v>
      </c>
      <c r="E77" s="87">
        <v>50</v>
      </c>
      <c r="F77" s="8" t="s">
        <v>17</v>
      </c>
      <c r="G77" s="6">
        <v>568</v>
      </c>
      <c r="H77" s="6">
        <f>E77*G77</f>
        <v>28400</v>
      </c>
      <c r="I77" s="21">
        <v>198</v>
      </c>
      <c r="J77" s="24">
        <f t="shared" si="0"/>
        <v>9900</v>
      </c>
      <c r="K77" s="24">
        <f t="shared" si="1"/>
        <v>38300</v>
      </c>
      <c r="L77" s="6"/>
      <c r="M77" s="59"/>
    </row>
    <row r="78" spans="1:15" ht="20.85" customHeight="1" x14ac:dyDescent="0.35">
      <c r="A78" s="8"/>
      <c r="B78" s="135"/>
      <c r="C78" s="136" t="s">
        <v>273</v>
      </c>
      <c r="D78" s="11" t="s">
        <v>33</v>
      </c>
      <c r="E78" s="87">
        <v>50</v>
      </c>
      <c r="F78" s="8" t="s">
        <v>17</v>
      </c>
      <c r="G78" s="6">
        <v>110</v>
      </c>
      <c r="H78" s="6">
        <f>E78*G78</f>
        <v>5500</v>
      </c>
      <c r="I78" s="21">
        <v>60</v>
      </c>
      <c r="J78" s="24">
        <f t="shared" si="0"/>
        <v>3000</v>
      </c>
      <c r="K78" s="24">
        <f t="shared" si="1"/>
        <v>8500</v>
      </c>
      <c r="L78" s="6"/>
      <c r="M78" s="59"/>
    </row>
    <row r="79" spans="1:15" ht="20.85" customHeight="1" x14ac:dyDescent="0.35">
      <c r="A79" s="8"/>
      <c r="B79" s="135"/>
      <c r="C79" s="136" t="s">
        <v>274</v>
      </c>
      <c r="D79" s="2" t="s">
        <v>216</v>
      </c>
      <c r="E79" s="87">
        <v>150</v>
      </c>
      <c r="F79" s="8" t="s">
        <v>17</v>
      </c>
      <c r="G79" s="28">
        <v>0</v>
      </c>
      <c r="H79" s="27">
        <v>0</v>
      </c>
      <c r="I79" s="6">
        <v>50</v>
      </c>
      <c r="J79" s="24">
        <f t="shared" si="0"/>
        <v>7500</v>
      </c>
      <c r="K79" s="24">
        <f t="shared" si="1"/>
        <v>7500</v>
      </c>
      <c r="L79" s="6"/>
      <c r="M79" s="59"/>
    </row>
    <row r="80" spans="1:15" ht="20.85" customHeight="1" x14ac:dyDescent="0.35">
      <c r="A80" s="8"/>
      <c r="B80" s="135"/>
      <c r="C80" s="136" t="s">
        <v>275</v>
      </c>
      <c r="D80" s="11" t="s">
        <v>188</v>
      </c>
      <c r="E80" s="238">
        <v>150</v>
      </c>
      <c r="F80" s="8" t="s">
        <v>15</v>
      </c>
      <c r="G80" s="21">
        <v>99</v>
      </c>
      <c r="H80" s="6">
        <f>E80*G80</f>
        <v>14850</v>
      </c>
      <c r="I80" s="6">
        <v>50</v>
      </c>
      <c r="J80" s="24">
        <f t="shared" si="0"/>
        <v>7500</v>
      </c>
      <c r="K80" s="24">
        <f t="shared" si="1"/>
        <v>22350</v>
      </c>
      <c r="L80" s="6"/>
      <c r="M80" s="59"/>
      <c r="N80" s="3"/>
    </row>
    <row r="81" spans="1:14" ht="20.85" customHeight="1" x14ac:dyDescent="0.35">
      <c r="A81" s="8"/>
      <c r="B81" s="135"/>
      <c r="C81" s="136"/>
      <c r="D81" s="127" t="s">
        <v>283</v>
      </c>
      <c r="E81" s="87"/>
      <c r="F81" s="8"/>
      <c r="G81" s="6"/>
      <c r="H81" s="6"/>
      <c r="I81" s="6"/>
      <c r="J81" s="23"/>
      <c r="K81" s="44">
        <f>SUM(K72:K80)</f>
        <v>149950</v>
      </c>
      <c r="L81" s="6"/>
      <c r="M81" s="59"/>
    </row>
    <row r="82" spans="1:14" ht="20.85" customHeight="1" x14ac:dyDescent="0.35">
      <c r="A82" s="8"/>
      <c r="B82" s="125">
        <v>1.8</v>
      </c>
      <c r="C82" s="424" t="s">
        <v>34</v>
      </c>
      <c r="D82" s="425"/>
      <c r="E82" s="87"/>
      <c r="F82" s="8"/>
      <c r="G82" s="6"/>
      <c r="H82" s="6"/>
      <c r="I82" s="6"/>
      <c r="J82" s="23"/>
      <c r="K82" s="46"/>
      <c r="L82" s="6"/>
      <c r="M82" s="59"/>
    </row>
    <row r="83" spans="1:14" ht="20.85" customHeight="1" x14ac:dyDescent="0.35">
      <c r="A83" s="8"/>
      <c r="B83" s="135"/>
      <c r="C83" s="136" t="s">
        <v>276</v>
      </c>
      <c r="D83" s="11" t="s">
        <v>105</v>
      </c>
      <c r="E83" s="87"/>
      <c r="F83" s="8"/>
      <c r="G83" s="26"/>
      <c r="H83" s="26"/>
      <c r="I83" s="6"/>
      <c r="J83" s="23"/>
      <c r="K83" s="23"/>
      <c r="L83" s="6"/>
      <c r="M83" s="59"/>
    </row>
    <row r="84" spans="1:14" ht="20.85" customHeight="1" x14ac:dyDescent="0.35">
      <c r="A84" s="8"/>
      <c r="B84" s="135"/>
      <c r="C84" s="136" t="s">
        <v>62</v>
      </c>
      <c r="D84" s="139" t="s">
        <v>24</v>
      </c>
      <c r="E84" s="87">
        <v>400</v>
      </c>
      <c r="F84" s="8" t="s">
        <v>15</v>
      </c>
      <c r="G84" s="28">
        <v>0</v>
      </c>
      <c r="H84" s="27">
        <v>0</v>
      </c>
      <c r="I84" s="21">
        <v>18</v>
      </c>
      <c r="J84" s="24">
        <f>E84*I84</f>
        <v>7200</v>
      </c>
      <c r="K84" s="24">
        <f>H84+J84</f>
        <v>7200</v>
      </c>
      <c r="L84" s="6"/>
      <c r="M84" s="59"/>
    </row>
    <row r="85" spans="1:14" ht="20.85" customHeight="1" x14ac:dyDescent="0.35">
      <c r="A85" s="8"/>
      <c r="B85" s="136"/>
      <c r="C85" s="136" t="s">
        <v>277</v>
      </c>
      <c r="D85" s="40" t="s">
        <v>92</v>
      </c>
      <c r="E85" s="87"/>
      <c r="F85" s="8"/>
      <c r="G85" s="9"/>
      <c r="H85" s="9"/>
      <c r="I85" s="26"/>
      <c r="J85" s="27"/>
      <c r="K85" s="23"/>
      <c r="L85" s="9"/>
      <c r="M85" s="59"/>
    </row>
    <row r="86" spans="1:14" ht="20.85" customHeight="1" x14ac:dyDescent="0.35">
      <c r="A86" s="276"/>
      <c r="B86" s="283"/>
      <c r="C86" s="278"/>
      <c r="D86" s="279" t="s">
        <v>93</v>
      </c>
      <c r="E86" s="284">
        <v>400</v>
      </c>
      <c r="F86" s="276" t="s">
        <v>15</v>
      </c>
      <c r="G86" s="281">
        <v>305</v>
      </c>
      <c r="H86" s="281">
        <f>E86*G86</f>
        <v>122000</v>
      </c>
      <c r="I86" s="281">
        <v>158</v>
      </c>
      <c r="J86" s="282">
        <f>E86*I86</f>
        <v>63200</v>
      </c>
      <c r="K86" s="282">
        <f>H86+J86</f>
        <v>185200</v>
      </c>
      <c r="L86" s="285"/>
      <c r="M86" s="59"/>
    </row>
    <row r="87" spans="1:14" ht="20.85" customHeight="1" x14ac:dyDescent="0.35">
      <c r="A87" s="72"/>
      <c r="B87" s="273"/>
      <c r="C87" s="262" t="s">
        <v>278</v>
      </c>
      <c r="D87" s="274" t="s">
        <v>103</v>
      </c>
      <c r="E87" s="260">
        <v>46</v>
      </c>
      <c r="F87" s="72" t="s">
        <v>15</v>
      </c>
      <c r="G87" s="74">
        <v>120</v>
      </c>
      <c r="H87" s="74">
        <f>E87*G87</f>
        <v>5520</v>
      </c>
      <c r="I87" s="74">
        <v>82</v>
      </c>
      <c r="J87" s="272">
        <f>E87*I87</f>
        <v>3772</v>
      </c>
      <c r="K87" s="272">
        <f>H87+J87</f>
        <v>9292</v>
      </c>
      <c r="L87" s="73"/>
      <c r="M87" s="59"/>
    </row>
    <row r="88" spans="1:14" ht="20.85" customHeight="1" x14ac:dyDescent="0.35">
      <c r="A88" s="8"/>
      <c r="B88" s="45"/>
      <c r="C88" s="136" t="s">
        <v>144</v>
      </c>
      <c r="D88" s="2" t="s">
        <v>73</v>
      </c>
      <c r="E88" s="87">
        <v>80</v>
      </c>
      <c r="F88" s="8" t="s">
        <v>15</v>
      </c>
      <c r="G88" s="6">
        <v>1167</v>
      </c>
      <c r="H88" s="6">
        <f>E88*G88</f>
        <v>93360</v>
      </c>
      <c r="I88" s="6">
        <v>100</v>
      </c>
      <c r="J88" s="24">
        <f>E88*I88</f>
        <v>8000</v>
      </c>
      <c r="K88" s="24">
        <f>H88+J88</f>
        <v>101360</v>
      </c>
      <c r="L88" s="9"/>
      <c r="M88" s="59"/>
    </row>
    <row r="89" spans="1:14" ht="20.85" customHeight="1" x14ac:dyDescent="0.35">
      <c r="A89" s="8"/>
      <c r="B89" s="135"/>
      <c r="C89" s="136" t="s">
        <v>279</v>
      </c>
      <c r="D89" s="11" t="s">
        <v>129</v>
      </c>
      <c r="E89" s="87"/>
      <c r="F89" s="8"/>
      <c r="G89" s="23"/>
      <c r="H89" s="23"/>
      <c r="I89" s="6"/>
      <c r="J89" s="24"/>
      <c r="K89" s="24"/>
      <c r="L89" s="6"/>
      <c r="M89" s="59"/>
    </row>
    <row r="90" spans="1:14" ht="20.85" customHeight="1" x14ac:dyDescent="0.35">
      <c r="A90" s="8"/>
      <c r="B90" s="135"/>
      <c r="C90" s="136"/>
      <c r="D90" s="2" t="s">
        <v>128</v>
      </c>
      <c r="E90" s="87">
        <v>20</v>
      </c>
      <c r="F90" s="8" t="s">
        <v>17</v>
      </c>
      <c r="G90" s="28">
        <v>0</v>
      </c>
      <c r="H90" s="27">
        <v>0</v>
      </c>
      <c r="I90" s="6">
        <v>300</v>
      </c>
      <c r="J90" s="24">
        <f>E90*I90</f>
        <v>6000</v>
      </c>
      <c r="K90" s="24">
        <f>H90+J90</f>
        <v>6000</v>
      </c>
      <c r="L90" s="6"/>
      <c r="M90" s="59"/>
    </row>
    <row r="91" spans="1:14" ht="20.85" customHeight="1" x14ac:dyDescent="0.35">
      <c r="A91" s="8"/>
      <c r="B91" s="135"/>
      <c r="C91" s="136" t="s">
        <v>280</v>
      </c>
      <c r="D91" s="2" t="s">
        <v>216</v>
      </c>
      <c r="E91" s="87">
        <v>300</v>
      </c>
      <c r="F91" s="8" t="s">
        <v>17</v>
      </c>
      <c r="G91" s="28">
        <v>0</v>
      </c>
      <c r="H91" s="27">
        <v>0</v>
      </c>
      <c r="I91" s="6">
        <v>50</v>
      </c>
      <c r="J91" s="24">
        <f>E91*I91</f>
        <v>15000</v>
      </c>
      <c r="K91" s="24">
        <f>H91+J91</f>
        <v>15000</v>
      </c>
      <c r="L91" s="6"/>
      <c r="M91" s="59"/>
    </row>
    <row r="92" spans="1:14" ht="20.85" customHeight="1" x14ac:dyDescent="0.35">
      <c r="A92" s="8"/>
      <c r="B92" s="135"/>
      <c r="C92" s="136" t="s">
        <v>281</v>
      </c>
      <c r="D92" s="11" t="s">
        <v>188</v>
      </c>
      <c r="E92" s="238">
        <v>300</v>
      </c>
      <c r="F92" s="8" t="s">
        <v>15</v>
      </c>
      <c r="G92" s="21">
        <v>99</v>
      </c>
      <c r="H92" s="6">
        <f>E92*G92</f>
        <v>29700</v>
      </c>
      <c r="I92" s="6">
        <v>50</v>
      </c>
      <c r="J92" s="24">
        <f>E92*I92</f>
        <v>15000</v>
      </c>
      <c r="K92" s="24">
        <f>H92+J92</f>
        <v>44700</v>
      </c>
      <c r="L92" s="6"/>
      <c r="M92" s="59"/>
      <c r="N92" s="3"/>
    </row>
    <row r="93" spans="1:14" ht="20.85" customHeight="1" x14ac:dyDescent="0.35">
      <c r="A93" s="8"/>
      <c r="B93" s="135"/>
      <c r="C93" s="136"/>
      <c r="D93" s="126" t="s">
        <v>282</v>
      </c>
      <c r="E93" s="87"/>
      <c r="F93" s="8"/>
      <c r="G93" s="6"/>
      <c r="H93" s="6"/>
      <c r="I93" s="6"/>
      <c r="J93" s="23"/>
      <c r="K93" s="44">
        <f>SUM(K84:K92)</f>
        <v>368752</v>
      </c>
      <c r="L93" s="9"/>
      <c r="M93" s="59"/>
    </row>
    <row r="94" spans="1:14" ht="20.85" customHeight="1" x14ac:dyDescent="0.35">
      <c r="A94" s="8"/>
      <c r="B94" s="113">
        <v>1.9</v>
      </c>
      <c r="C94" s="424" t="s">
        <v>242</v>
      </c>
      <c r="D94" s="425"/>
      <c r="E94" s="87"/>
      <c r="F94" s="8"/>
      <c r="G94" s="26"/>
      <c r="H94" s="26"/>
      <c r="I94" s="6"/>
      <c r="J94" s="23"/>
      <c r="K94" s="23"/>
      <c r="L94" s="9"/>
      <c r="M94" s="59"/>
    </row>
    <row r="95" spans="1:14" ht="20.85" customHeight="1" x14ac:dyDescent="0.35">
      <c r="A95" s="8"/>
      <c r="B95" s="135"/>
      <c r="C95" s="136" t="s">
        <v>287</v>
      </c>
      <c r="D95" s="11" t="s">
        <v>35</v>
      </c>
      <c r="E95" s="87">
        <v>38</v>
      </c>
      <c r="F95" s="8" t="s">
        <v>15</v>
      </c>
      <c r="G95" s="26">
        <v>0</v>
      </c>
      <c r="H95" s="26">
        <v>0</v>
      </c>
      <c r="I95" s="6">
        <v>18</v>
      </c>
      <c r="J95" s="24">
        <f>E95*I95</f>
        <v>684</v>
      </c>
      <c r="K95" s="24">
        <f>H95+J95</f>
        <v>684</v>
      </c>
      <c r="L95" s="6"/>
      <c r="M95" s="59"/>
    </row>
    <row r="96" spans="1:14" ht="20.85" customHeight="1" x14ac:dyDescent="0.35">
      <c r="A96" s="8"/>
      <c r="B96" s="135"/>
      <c r="C96" s="136" t="s">
        <v>140</v>
      </c>
      <c r="D96" s="11" t="s">
        <v>136</v>
      </c>
      <c r="E96" s="87">
        <v>38</v>
      </c>
      <c r="F96" s="8" t="s">
        <v>15</v>
      </c>
      <c r="G96" s="26">
        <v>0</v>
      </c>
      <c r="H96" s="26">
        <v>0</v>
      </c>
      <c r="I96" s="6">
        <v>135</v>
      </c>
      <c r="J96" s="24">
        <f>E96*I96</f>
        <v>5130</v>
      </c>
      <c r="K96" s="24">
        <f>H96+J96</f>
        <v>5130</v>
      </c>
      <c r="L96" s="6"/>
      <c r="M96" s="59"/>
    </row>
    <row r="97" spans="1:15" ht="20.85" customHeight="1" x14ac:dyDescent="0.35">
      <c r="A97" s="8"/>
      <c r="B97" s="135"/>
      <c r="C97" s="136" t="s">
        <v>288</v>
      </c>
      <c r="D97" s="11" t="s">
        <v>74</v>
      </c>
      <c r="E97" s="87"/>
      <c r="F97" s="8"/>
      <c r="G97" s="26"/>
      <c r="H97" s="26"/>
      <c r="I97" s="26"/>
      <c r="J97" s="27"/>
      <c r="K97" s="23"/>
      <c r="L97" s="6"/>
      <c r="M97" s="59"/>
    </row>
    <row r="98" spans="1:15" ht="20.85" customHeight="1" x14ac:dyDescent="0.35">
      <c r="A98" s="8"/>
      <c r="B98" s="135"/>
      <c r="C98" s="136" t="s">
        <v>62</v>
      </c>
      <c r="D98" s="11" t="s">
        <v>75</v>
      </c>
      <c r="E98" s="87">
        <v>38</v>
      </c>
      <c r="F98" s="8" t="s">
        <v>15</v>
      </c>
      <c r="G98" s="26">
        <v>309</v>
      </c>
      <c r="H98" s="6">
        <f>E98*G98</f>
        <v>11742</v>
      </c>
      <c r="I98" s="6">
        <v>158</v>
      </c>
      <c r="J98" s="24">
        <f>E98*I98</f>
        <v>6004</v>
      </c>
      <c r="K98" s="24">
        <f>H98+J98</f>
        <v>17746</v>
      </c>
      <c r="L98" s="6"/>
      <c r="M98" s="59"/>
      <c r="N98" s="3"/>
    </row>
    <row r="99" spans="1:15" ht="20.85" customHeight="1" x14ac:dyDescent="0.35">
      <c r="A99" s="8"/>
      <c r="B99" s="135"/>
      <c r="C99" s="136" t="s">
        <v>289</v>
      </c>
      <c r="D99" s="11" t="s">
        <v>76</v>
      </c>
      <c r="E99" s="87"/>
      <c r="F99" s="8"/>
      <c r="G99" s="26"/>
      <c r="H99" s="6"/>
      <c r="I99" s="6"/>
      <c r="J99" s="24"/>
      <c r="K99" s="24"/>
      <c r="L99" s="6"/>
      <c r="M99" s="59"/>
      <c r="N99" s="3"/>
    </row>
    <row r="100" spans="1:15" ht="20.85" customHeight="1" x14ac:dyDescent="0.35">
      <c r="A100" s="8"/>
      <c r="B100" s="135"/>
      <c r="C100" s="136" t="s">
        <v>62</v>
      </c>
      <c r="D100" s="11" t="s">
        <v>24</v>
      </c>
      <c r="E100" s="87">
        <v>110</v>
      </c>
      <c r="F100" s="8" t="s">
        <v>15</v>
      </c>
      <c r="G100" s="26">
        <v>0</v>
      </c>
      <c r="H100" s="26">
        <v>0</v>
      </c>
      <c r="I100" s="6">
        <v>18</v>
      </c>
      <c r="J100" s="24">
        <f>E100*I100</f>
        <v>1980</v>
      </c>
      <c r="K100" s="24">
        <f>H100+J100</f>
        <v>1980</v>
      </c>
      <c r="L100" s="6"/>
      <c r="M100" s="59"/>
      <c r="N100" s="3"/>
    </row>
    <row r="101" spans="1:15" ht="20.85" customHeight="1" x14ac:dyDescent="0.35">
      <c r="A101" s="8"/>
      <c r="B101" s="135"/>
      <c r="C101" s="136" t="s">
        <v>290</v>
      </c>
      <c r="D101" s="39" t="s">
        <v>177</v>
      </c>
      <c r="E101" s="87"/>
      <c r="F101" s="8"/>
      <c r="G101" s="6"/>
      <c r="H101" s="6"/>
      <c r="I101" s="6"/>
      <c r="J101" s="24"/>
      <c r="K101" s="24"/>
      <c r="L101" s="6"/>
      <c r="M101" s="59"/>
      <c r="N101" s="3"/>
    </row>
    <row r="102" spans="1:15" ht="20.85" customHeight="1" x14ac:dyDescent="0.35">
      <c r="A102" s="8"/>
      <c r="B102" s="135"/>
      <c r="C102" s="136"/>
      <c r="D102" s="39" t="s">
        <v>94</v>
      </c>
      <c r="E102" s="87">
        <v>110</v>
      </c>
      <c r="F102" s="8" t="s">
        <v>15</v>
      </c>
      <c r="G102" s="6">
        <v>279</v>
      </c>
      <c r="H102" s="6">
        <f>E102*G102</f>
        <v>30690</v>
      </c>
      <c r="I102" s="6">
        <v>166</v>
      </c>
      <c r="J102" s="24">
        <f>E102*I102</f>
        <v>18260</v>
      </c>
      <c r="K102" s="24">
        <f>H102+J102</f>
        <v>48950</v>
      </c>
      <c r="L102" s="6"/>
      <c r="M102" s="59"/>
      <c r="O102" s="3"/>
    </row>
    <row r="103" spans="1:15" ht="20.85" customHeight="1" x14ac:dyDescent="0.35">
      <c r="A103" s="8"/>
      <c r="B103" s="135"/>
      <c r="C103" s="136" t="s">
        <v>291</v>
      </c>
      <c r="D103" s="11" t="s">
        <v>36</v>
      </c>
      <c r="E103" s="87">
        <v>10</v>
      </c>
      <c r="F103" s="8" t="s">
        <v>26</v>
      </c>
      <c r="G103" s="26">
        <v>0</v>
      </c>
      <c r="H103" s="26">
        <v>0</v>
      </c>
      <c r="I103" s="6">
        <v>70</v>
      </c>
      <c r="J103" s="24">
        <f>E103*I103</f>
        <v>700</v>
      </c>
      <c r="K103" s="24">
        <f>H103+J103</f>
        <v>700</v>
      </c>
      <c r="L103" s="6"/>
      <c r="M103" s="59"/>
    </row>
    <row r="104" spans="1:15" ht="20.85" customHeight="1" x14ac:dyDescent="0.35">
      <c r="A104" s="8"/>
      <c r="B104" s="135"/>
      <c r="C104" s="136" t="s">
        <v>292</v>
      </c>
      <c r="D104" s="11" t="s">
        <v>358</v>
      </c>
      <c r="E104" s="87"/>
      <c r="F104" s="8"/>
      <c r="G104" s="6"/>
      <c r="H104" s="6"/>
      <c r="I104" s="6"/>
      <c r="J104" s="23"/>
      <c r="K104" s="23"/>
      <c r="L104" s="6"/>
      <c r="M104" s="59"/>
    </row>
    <row r="105" spans="1:15" ht="20.85" customHeight="1" x14ac:dyDescent="0.35">
      <c r="A105" s="8"/>
      <c r="B105" s="135"/>
      <c r="C105" s="136"/>
      <c r="D105" s="11" t="s">
        <v>359</v>
      </c>
      <c r="E105" s="87"/>
      <c r="F105" s="8"/>
      <c r="G105" s="6"/>
      <c r="H105" s="6"/>
      <c r="I105" s="6"/>
      <c r="J105" s="23"/>
      <c r="K105" s="23"/>
      <c r="L105" s="6"/>
      <c r="M105" s="59"/>
    </row>
    <row r="106" spans="1:15" ht="20.85" customHeight="1" x14ac:dyDescent="0.35">
      <c r="A106" s="277"/>
      <c r="B106" s="277"/>
      <c r="C106" s="278"/>
      <c r="D106" s="395" t="s">
        <v>360</v>
      </c>
      <c r="E106" s="306"/>
      <c r="F106" s="277"/>
      <c r="G106" s="322"/>
      <c r="H106" s="322"/>
      <c r="I106" s="415"/>
      <c r="J106" s="416"/>
      <c r="K106" s="380"/>
      <c r="L106" s="281" t="s">
        <v>140</v>
      </c>
      <c r="M106" s="59"/>
    </row>
    <row r="107" spans="1:15" ht="20.85" customHeight="1" x14ac:dyDescent="0.35">
      <c r="A107" s="8"/>
      <c r="B107" s="214"/>
      <c r="C107" s="215"/>
      <c r="D107" s="11" t="s">
        <v>361</v>
      </c>
      <c r="E107" s="87">
        <v>10</v>
      </c>
      <c r="F107" s="8" t="s">
        <v>26</v>
      </c>
      <c r="G107" s="6">
        <v>3765</v>
      </c>
      <c r="H107" s="6">
        <f>E107*G107</f>
        <v>37650</v>
      </c>
      <c r="I107" s="6">
        <v>325</v>
      </c>
      <c r="J107" s="24">
        <f>E107*I107</f>
        <v>3250</v>
      </c>
      <c r="K107" s="24">
        <f>H107+J107</f>
        <v>40900</v>
      </c>
      <c r="L107" s="6"/>
      <c r="M107" s="59"/>
    </row>
    <row r="108" spans="1:15" ht="20.85" customHeight="1" x14ac:dyDescent="0.35">
      <c r="A108" s="8"/>
      <c r="B108" s="125"/>
      <c r="C108" s="136" t="s">
        <v>293</v>
      </c>
      <c r="D108" s="48" t="s">
        <v>37</v>
      </c>
      <c r="E108" s="87">
        <v>10</v>
      </c>
      <c r="F108" s="8" t="s">
        <v>30</v>
      </c>
      <c r="G108" s="26">
        <v>0</v>
      </c>
      <c r="H108" s="26">
        <v>0</v>
      </c>
      <c r="I108" s="6">
        <v>140</v>
      </c>
      <c r="J108" s="24">
        <f>E108*I108</f>
        <v>1400</v>
      </c>
      <c r="K108" s="24">
        <f>H108+J108</f>
        <v>1400</v>
      </c>
      <c r="L108" s="6"/>
      <c r="M108" s="59"/>
    </row>
    <row r="109" spans="1:15" ht="20.85" customHeight="1" x14ac:dyDescent="0.35">
      <c r="A109" s="8"/>
      <c r="B109" s="135"/>
      <c r="C109" s="136" t="s">
        <v>294</v>
      </c>
      <c r="D109" s="139" t="s">
        <v>130</v>
      </c>
      <c r="E109" s="87">
        <v>10</v>
      </c>
      <c r="F109" s="8" t="s">
        <v>30</v>
      </c>
      <c r="G109" s="21">
        <v>2288</v>
      </c>
      <c r="H109" s="6">
        <f>E109*G109</f>
        <v>22880</v>
      </c>
      <c r="I109" s="21">
        <v>150</v>
      </c>
      <c r="J109" s="24">
        <f>E109*I109</f>
        <v>1500</v>
      </c>
      <c r="K109" s="24">
        <f>H109+J109</f>
        <v>24380</v>
      </c>
      <c r="L109" s="6"/>
      <c r="M109" s="59"/>
    </row>
    <row r="110" spans="1:15" ht="20.85" customHeight="1" x14ac:dyDescent="0.35">
      <c r="A110" s="8"/>
      <c r="B110" s="136"/>
      <c r="C110" s="136" t="s">
        <v>295</v>
      </c>
      <c r="D110" s="2" t="s">
        <v>77</v>
      </c>
      <c r="E110" s="87"/>
      <c r="F110" s="8"/>
      <c r="G110" s="9"/>
      <c r="H110" s="9"/>
      <c r="I110" s="26"/>
      <c r="J110" s="27"/>
      <c r="K110" s="23"/>
      <c r="L110" s="9"/>
      <c r="M110" s="59"/>
    </row>
    <row r="111" spans="1:15" ht="20.85" customHeight="1" x14ac:dyDescent="0.35">
      <c r="A111" s="8"/>
      <c r="B111" s="45"/>
      <c r="C111" s="136"/>
      <c r="D111" s="2" t="s">
        <v>78</v>
      </c>
      <c r="E111" s="87">
        <v>10</v>
      </c>
      <c r="F111" s="8" t="s">
        <v>26</v>
      </c>
      <c r="G111" s="6">
        <v>977</v>
      </c>
      <c r="H111" s="6">
        <f t="shared" ref="H111:H117" si="2">E111*G111</f>
        <v>9770</v>
      </c>
      <c r="I111" s="6">
        <v>450</v>
      </c>
      <c r="J111" s="24">
        <f>E111*I111</f>
        <v>4500</v>
      </c>
      <c r="K111" s="24">
        <f t="shared" ref="K111:K116" si="3">H111+J111</f>
        <v>14270</v>
      </c>
      <c r="L111" s="9"/>
      <c r="M111" s="59"/>
    </row>
    <row r="112" spans="1:15" ht="20.85" customHeight="1" x14ac:dyDescent="0.35">
      <c r="A112" s="8"/>
      <c r="B112" s="135"/>
      <c r="C112" s="136" t="s">
        <v>296</v>
      </c>
      <c r="D112" s="11" t="s">
        <v>178</v>
      </c>
      <c r="E112" s="87">
        <v>10</v>
      </c>
      <c r="F112" s="8" t="s">
        <v>26</v>
      </c>
      <c r="G112" s="21">
        <v>330</v>
      </c>
      <c r="H112" s="6">
        <f t="shared" si="2"/>
        <v>3300</v>
      </c>
      <c r="I112" s="6">
        <v>70</v>
      </c>
      <c r="J112" s="24">
        <f>E112*I112</f>
        <v>700</v>
      </c>
      <c r="K112" s="24">
        <f t="shared" si="3"/>
        <v>4000</v>
      </c>
      <c r="L112" s="6"/>
      <c r="M112" s="59"/>
    </row>
    <row r="113" spans="1:15" ht="20.85" customHeight="1" x14ac:dyDescent="0.35">
      <c r="A113" s="8"/>
      <c r="B113" s="135"/>
      <c r="C113" s="136" t="s">
        <v>297</v>
      </c>
      <c r="D113" s="11" t="s">
        <v>179</v>
      </c>
      <c r="E113" s="87">
        <v>10</v>
      </c>
      <c r="F113" s="8" t="s">
        <v>30</v>
      </c>
      <c r="G113" s="21">
        <v>320</v>
      </c>
      <c r="H113" s="6">
        <f t="shared" si="2"/>
        <v>3200</v>
      </c>
      <c r="I113" s="6">
        <v>120</v>
      </c>
      <c r="J113" s="24">
        <f>E113*I113</f>
        <v>1200</v>
      </c>
      <c r="K113" s="24">
        <f t="shared" si="3"/>
        <v>4400</v>
      </c>
      <c r="L113" s="6"/>
      <c r="M113" s="59"/>
    </row>
    <row r="114" spans="1:15" ht="20.85" customHeight="1" x14ac:dyDescent="0.35">
      <c r="A114" s="8"/>
      <c r="B114" s="135"/>
      <c r="C114" s="136" t="s">
        <v>298</v>
      </c>
      <c r="D114" s="11" t="s">
        <v>180</v>
      </c>
      <c r="E114" s="87">
        <v>10</v>
      </c>
      <c r="F114" s="8" t="s">
        <v>26</v>
      </c>
      <c r="G114" s="26">
        <v>480</v>
      </c>
      <c r="H114" s="6">
        <f t="shared" si="2"/>
        <v>4800</v>
      </c>
      <c r="I114" s="6">
        <v>70</v>
      </c>
      <c r="J114" s="24">
        <f>E114*I114</f>
        <v>700</v>
      </c>
      <c r="K114" s="24">
        <f t="shared" si="3"/>
        <v>5500</v>
      </c>
      <c r="L114" s="6"/>
      <c r="M114" s="59"/>
      <c r="N114" s="3"/>
    </row>
    <row r="115" spans="1:15" ht="20.85" customHeight="1" x14ac:dyDescent="0.35">
      <c r="A115" s="8"/>
      <c r="B115" s="135"/>
      <c r="C115" s="136" t="s">
        <v>299</v>
      </c>
      <c r="D115" s="11" t="s">
        <v>181</v>
      </c>
      <c r="E115" s="87">
        <v>10</v>
      </c>
      <c r="F115" s="8" t="s">
        <v>30</v>
      </c>
      <c r="G115" s="26">
        <v>298</v>
      </c>
      <c r="H115" s="6">
        <f t="shared" si="2"/>
        <v>2980</v>
      </c>
      <c r="I115" s="6">
        <v>70</v>
      </c>
      <c r="J115" s="24">
        <f>E115*I115</f>
        <v>700</v>
      </c>
      <c r="K115" s="24">
        <f t="shared" si="3"/>
        <v>3680</v>
      </c>
      <c r="L115" s="6"/>
      <c r="M115" s="59"/>
      <c r="N115" s="3"/>
    </row>
    <row r="116" spans="1:15" ht="20.85" customHeight="1" x14ac:dyDescent="0.35">
      <c r="A116" s="8"/>
      <c r="B116" s="135"/>
      <c r="C116" s="136" t="s">
        <v>300</v>
      </c>
      <c r="D116" s="11" t="s">
        <v>155</v>
      </c>
      <c r="E116" s="87">
        <v>20</v>
      </c>
      <c r="F116" s="8" t="s">
        <v>30</v>
      </c>
      <c r="G116" s="6">
        <v>120</v>
      </c>
      <c r="H116" s="6">
        <f t="shared" si="2"/>
        <v>2400</v>
      </c>
      <c r="I116" s="27">
        <v>0</v>
      </c>
      <c r="J116" s="27">
        <v>0</v>
      </c>
      <c r="K116" s="24">
        <f t="shared" si="3"/>
        <v>2400</v>
      </c>
      <c r="L116" s="6"/>
      <c r="M116" s="59"/>
      <c r="N116" s="3"/>
    </row>
    <row r="117" spans="1:15" ht="20.85" customHeight="1" x14ac:dyDescent="0.35">
      <c r="A117" s="8"/>
      <c r="B117" s="135"/>
      <c r="C117" s="136" t="s">
        <v>301</v>
      </c>
      <c r="D117" s="11" t="s">
        <v>38</v>
      </c>
      <c r="E117" s="87">
        <v>10</v>
      </c>
      <c r="F117" s="8" t="s">
        <v>30</v>
      </c>
      <c r="G117" s="21">
        <v>260</v>
      </c>
      <c r="H117" s="6">
        <f t="shared" si="2"/>
        <v>2600</v>
      </c>
      <c r="I117" s="6">
        <v>70</v>
      </c>
      <c r="J117" s="24">
        <f>E117*I117</f>
        <v>700</v>
      </c>
      <c r="K117" s="24">
        <f>H117+J117</f>
        <v>3300</v>
      </c>
      <c r="L117" s="6"/>
      <c r="M117" s="59"/>
      <c r="O117" s="3"/>
    </row>
    <row r="118" spans="1:15" ht="20.85" customHeight="1" x14ac:dyDescent="0.35">
      <c r="A118" s="8"/>
      <c r="B118" s="10"/>
      <c r="C118" s="215" t="s">
        <v>302</v>
      </c>
      <c r="D118" s="68" t="s">
        <v>169</v>
      </c>
      <c r="E118" s="238">
        <v>10</v>
      </c>
      <c r="F118" s="8" t="s">
        <v>26</v>
      </c>
      <c r="G118" s="6">
        <v>675</v>
      </c>
      <c r="H118" s="6">
        <f>+E118*G118</f>
        <v>6750</v>
      </c>
      <c r="I118" s="105">
        <v>0</v>
      </c>
      <c r="J118" s="105">
        <v>0</v>
      </c>
      <c r="K118" s="6">
        <f>J118+H118</f>
        <v>6750</v>
      </c>
      <c r="L118" s="31"/>
      <c r="M118" s="59"/>
    </row>
    <row r="119" spans="1:15" ht="20.85" customHeight="1" x14ac:dyDescent="0.35">
      <c r="A119" s="8"/>
      <c r="B119" s="135"/>
      <c r="C119" s="136" t="s">
        <v>540</v>
      </c>
      <c r="D119" s="11" t="s">
        <v>217</v>
      </c>
      <c r="E119" s="87"/>
      <c r="F119" s="8"/>
      <c r="G119" s="21"/>
      <c r="H119" s="6"/>
      <c r="I119" s="6"/>
      <c r="J119" s="24"/>
      <c r="K119" s="24"/>
      <c r="L119" s="6"/>
      <c r="M119" s="59"/>
      <c r="O119" s="3"/>
    </row>
    <row r="120" spans="1:15" ht="20.85" customHeight="1" x14ac:dyDescent="0.35">
      <c r="A120" s="8"/>
      <c r="B120" s="135"/>
      <c r="C120" s="136" t="s">
        <v>14</v>
      </c>
      <c r="D120" s="11" t="s">
        <v>218</v>
      </c>
      <c r="E120" s="87">
        <v>10</v>
      </c>
      <c r="F120" s="8" t="s">
        <v>17</v>
      </c>
      <c r="G120" s="21">
        <v>700</v>
      </c>
      <c r="H120" s="111">
        <f t="shared" ref="H120:H125" si="4">ROUNDDOWN(SUM(G120*E120),2)</f>
        <v>7000</v>
      </c>
      <c r="I120" s="107">
        <v>0</v>
      </c>
      <c r="J120" s="111">
        <f t="shared" ref="J120:J125" si="5">ROUNDDOWN(SUM(E120*I120),2)</f>
        <v>0</v>
      </c>
      <c r="K120" s="111">
        <f t="shared" ref="K120:K125" si="6">IF(E120&gt;0,SUM(H120,J120)," ")</f>
        <v>7000</v>
      </c>
      <c r="L120" s="6"/>
      <c r="M120" s="59"/>
      <c r="O120" s="3"/>
    </row>
    <row r="121" spans="1:15" ht="20.85" customHeight="1" x14ac:dyDescent="0.35">
      <c r="A121" s="8"/>
      <c r="B121" s="135"/>
      <c r="C121" s="136" t="s">
        <v>14</v>
      </c>
      <c r="D121" s="11" t="s">
        <v>219</v>
      </c>
      <c r="E121" s="87">
        <v>10</v>
      </c>
      <c r="F121" s="8" t="s">
        <v>30</v>
      </c>
      <c r="G121" s="21">
        <v>180</v>
      </c>
      <c r="H121" s="111">
        <f t="shared" si="4"/>
        <v>1800</v>
      </c>
      <c r="I121" s="107">
        <v>0</v>
      </c>
      <c r="J121" s="111">
        <f t="shared" si="5"/>
        <v>0</v>
      </c>
      <c r="K121" s="111">
        <f t="shared" si="6"/>
        <v>1800</v>
      </c>
      <c r="L121" s="6"/>
      <c r="M121" s="59"/>
      <c r="O121" s="3"/>
    </row>
    <row r="122" spans="1:15" ht="20.85" customHeight="1" x14ac:dyDescent="0.35">
      <c r="A122" s="8"/>
      <c r="B122" s="135"/>
      <c r="C122" s="136" t="s">
        <v>14</v>
      </c>
      <c r="D122" s="11" t="s">
        <v>220</v>
      </c>
      <c r="E122" s="87">
        <v>20</v>
      </c>
      <c r="F122" s="8" t="s">
        <v>17</v>
      </c>
      <c r="G122" s="21">
        <v>200</v>
      </c>
      <c r="H122" s="111">
        <f t="shared" si="4"/>
        <v>4000</v>
      </c>
      <c r="I122" s="107">
        <v>0</v>
      </c>
      <c r="J122" s="111">
        <f t="shared" si="5"/>
        <v>0</v>
      </c>
      <c r="K122" s="111">
        <f t="shared" si="6"/>
        <v>4000</v>
      </c>
      <c r="L122" s="6"/>
      <c r="M122" s="59"/>
      <c r="O122" s="3"/>
    </row>
    <row r="123" spans="1:15" ht="20.85" customHeight="1" x14ac:dyDescent="0.35">
      <c r="A123" s="8"/>
      <c r="B123" s="214"/>
      <c r="C123" s="215" t="s">
        <v>14</v>
      </c>
      <c r="D123" s="11" t="s">
        <v>219</v>
      </c>
      <c r="E123" s="87">
        <v>30</v>
      </c>
      <c r="F123" s="8" t="s">
        <v>30</v>
      </c>
      <c r="G123" s="21">
        <v>30</v>
      </c>
      <c r="H123" s="111">
        <f t="shared" si="4"/>
        <v>900</v>
      </c>
      <c r="I123" s="107">
        <v>0</v>
      </c>
      <c r="J123" s="111">
        <f t="shared" si="5"/>
        <v>0</v>
      </c>
      <c r="K123" s="111">
        <f t="shared" si="6"/>
        <v>900</v>
      </c>
      <c r="L123" s="6"/>
      <c r="M123" s="59"/>
      <c r="O123" s="3"/>
    </row>
    <row r="124" spans="1:15" ht="20.85" customHeight="1" x14ac:dyDescent="0.35">
      <c r="A124" s="8"/>
      <c r="B124" s="135"/>
      <c r="C124" s="136" t="s">
        <v>14</v>
      </c>
      <c r="D124" s="11" t="s">
        <v>374</v>
      </c>
      <c r="E124" s="87">
        <v>10</v>
      </c>
      <c r="F124" s="8" t="s">
        <v>30</v>
      </c>
      <c r="G124" s="21">
        <v>45</v>
      </c>
      <c r="H124" s="111">
        <f t="shared" si="4"/>
        <v>450</v>
      </c>
      <c r="I124" s="107">
        <v>0</v>
      </c>
      <c r="J124" s="111">
        <f t="shared" si="5"/>
        <v>0</v>
      </c>
      <c r="K124" s="111">
        <f t="shared" si="6"/>
        <v>450</v>
      </c>
      <c r="L124" s="6"/>
      <c r="M124" s="59"/>
      <c r="O124" s="3"/>
    </row>
    <row r="125" spans="1:15" ht="20.85" customHeight="1" x14ac:dyDescent="0.35">
      <c r="A125" s="8"/>
      <c r="B125" s="135"/>
      <c r="C125" s="136" t="s">
        <v>14</v>
      </c>
      <c r="D125" s="11" t="s">
        <v>221</v>
      </c>
      <c r="E125" s="87">
        <v>3</v>
      </c>
      <c r="F125" s="8" t="s">
        <v>222</v>
      </c>
      <c r="G125" s="21">
        <v>550</v>
      </c>
      <c r="H125" s="111">
        <f t="shared" si="4"/>
        <v>1650</v>
      </c>
      <c r="I125" s="107">
        <v>0</v>
      </c>
      <c r="J125" s="111">
        <f t="shared" si="5"/>
        <v>0</v>
      </c>
      <c r="K125" s="111">
        <f t="shared" si="6"/>
        <v>1650</v>
      </c>
      <c r="L125" s="6"/>
      <c r="M125" s="59"/>
      <c r="O125" s="3"/>
    </row>
    <row r="126" spans="1:15" ht="20.85" customHeight="1" x14ac:dyDescent="0.35">
      <c r="A126" s="277"/>
      <c r="B126" s="277"/>
      <c r="C126" s="278"/>
      <c r="D126" s="417" t="s">
        <v>229</v>
      </c>
      <c r="E126" s="306">
        <v>1</v>
      </c>
      <c r="F126" s="277" t="s">
        <v>46</v>
      </c>
      <c r="G126" s="418">
        <v>0</v>
      </c>
      <c r="H126" s="418">
        <v>0</v>
      </c>
      <c r="I126" s="322">
        <v>8000</v>
      </c>
      <c r="J126" s="309">
        <f>E126*I126</f>
        <v>8000</v>
      </c>
      <c r="K126" s="309">
        <f>H126+J126</f>
        <v>8000</v>
      </c>
      <c r="L126" s="281"/>
      <c r="M126" s="59"/>
      <c r="O126" s="3"/>
    </row>
    <row r="127" spans="1:15" ht="20.85" customHeight="1" x14ac:dyDescent="0.35">
      <c r="A127" s="8"/>
      <c r="B127" s="214"/>
      <c r="C127" s="215"/>
      <c r="D127" s="342" t="s">
        <v>303</v>
      </c>
      <c r="E127" s="87"/>
      <c r="F127" s="8"/>
      <c r="G127" s="26"/>
      <c r="H127" s="26"/>
      <c r="I127" s="6"/>
      <c r="J127" s="24"/>
      <c r="K127" s="44">
        <f>SUM(K95:K126)</f>
        <v>209970</v>
      </c>
      <c r="L127" s="6"/>
      <c r="M127" s="59"/>
      <c r="O127" s="3"/>
    </row>
    <row r="128" spans="1:15" ht="20.85" customHeight="1" x14ac:dyDescent="0.35">
      <c r="A128" s="8"/>
      <c r="B128" s="61">
        <v>1.1000000000000001</v>
      </c>
      <c r="C128" s="424" t="s">
        <v>210</v>
      </c>
      <c r="D128" s="425"/>
      <c r="E128" s="87"/>
      <c r="F128" s="8"/>
      <c r="G128" s="21"/>
      <c r="H128" s="6"/>
      <c r="I128" s="6"/>
      <c r="J128" s="24"/>
      <c r="K128" s="24"/>
      <c r="L128" s="6"/>
      <c r="M128" s="59"/>
      <c r="O128" s="3"/>
    </row>
    <row r="129" spans="1:15" ht="20.85" customHeight="1" x14ac:dyDescent="0.35">
      <c r="A129" s="8"/>
      <c r="B129" s="135"/>
      <c r="C129" s="66" t="s">
        <v>14</v>
      </c>
      <c r="D129" s="68" t="s">
        <v>211</v>
      </c>
      <c r="E129" s="239">
        <v>45</v>
      </c>
      <c r="F129" s="32" t="s">
        <v>49</v>
      </c>
      <c r="G129" s="42">
        <v>0</v>
      </c>
      <c r="H129" s="42">
        <v>0</v>
      </c>
      <c r="I129" s="33">
        <v>125</v>
      </c>
      <c r="J129" s="24">
        <f>E129*I129</f>
        <v>5625</v>
      </c>
      <c r="K129" s="25">
        <f>H129+J129</f>
        <v>5625</v>
      </c>
      <c r="L129" s="6"/>
      <c r="M129" s="59"/>
      <c r="O129" s="3"/>
    </row>
    <row r="130" spans="1:15" ht="20.85" customHeight="1" x14ac:dyDescent="0.35">
      <c r="A130" s="8"/>
      <c r="B130" s="135"/>
      <c r="C130" s="66" t="s">
        <v>14</v>
      </c>
      <c r="D130" s="68" t="s">
        <v>223</v>
      </c>
      <c r="E130" s="239">
        <v>23.3</v>
      </c>
      <c r="F130" s="8" t="s">
        <v>26</v>
      </c>
      <c r="G130" s="42">
        <v>0</v>
      </c>
      <c r="H130" s="42">
        <v>0</v>
      </c>
      <c r="I130" s="33">
        <v>60</v>
      </c>
      <c r="J130" s="24">
        <f>E130*I130</f>
        <v>1398</v>
      </c>
      <c r="K130" s="25">
        <f>H130+J130</f>
        <v>1398</v>
      </c>
      <c r="L130" s="6"/>
      <c r="M130" s="59"/>
      <c r="O130" s="3"/>
    </row>
    <row r="131" spans="1:15" ht="20.85" customHeight="1" x14ac:dyDescent="0.35">
      <c r="A131" s="8"/>
      <c r="B131" s="135"/>
      <c r="C131" s="112" t="s">
        <v>14</v>
      </c>
      <c r="D131" s="106" t="s">
        <v>212</v>
      </c>
      <c r="E131" s="240"/>
      <c r="F131" s="108"/>
      <c r="G131" s="107"/>
      <c r="H131" s="107"/>
      <c r="I131" s="107"/>
      <c r="J131" s="107"/>
      <c r="K131" s="109"/>
      <c r="L131" s="6"/>
      <c r="M131" s="59"/>
      <c r="O131" s="3"/>
    </row>
    <row r="132" spans="1:15" ht="20.85" customHeight="1" x14ac:dyDescent="0.35">
      <c r="A132" s="8"/>
      <c r="B132" s="135"/>
      <c r="C132" s="110" t="s">
        <v>62</v>
      </c>
      <c r="D132" s="106" t="s">
        <v>213</v>
      </c>
      <c r="E132" s="241">
        <v>10</v>
      </c>
      <c r="F132" s="108" t="s">
        <v>214</v>
      </c>
      <c r="G132" s="107">
        <v>15600</v>
      </c>
      <c r="H132" s="111">
        <f>ROUNDDOWN(SUM(G132*E132),2)</f>
        <v>156000</v>
      </c>
      <c r="I132" s="107">
        <v>0</v>
      </c>
      <c r="J132" s="111">
        <f>ROUNDDOWN(SUM(E132*I132),2)</f>
        <v>0</v>
      </c>
      <c r="K132" s="111">
        <f>IF(E132&gt;0,SUM(H132,J132)," ")</f>
        <v>156000</v>
      </c>
      <c r="L132" s="6"/>
      <c r="M132" s="59"/>
      <c r="O132" s="3"/>
    </row>
    <row r="133" spans="1:15" ht="20.85" customHeight="1" x14ac:dyDescent="0.35">
      <c r="A133" s="8"/>
      <c r="B133" s="135"/>
      <c r="C133" s="110"/>
      <c r="D133" s="233" t="s">
        <v>304</v>
      </c>
      <c r="E133" s="241"/>
      <c r="F133" s="108"/>
      <c r="G133" s="107"/>
      <c r="H133" s="111"/>
      <c r="I133" s="107"/>
      <c r="J133" s="111"/>
      <c r="K133" s="118">
        <f>SUM(K129:K132)</f>
        <v>163023</v>
      </c>
      <c r="L133" s="6"/>
      <c r="M133" s="59"/>
      <c r="O133" s="3"/>
    </row>
    <row r="134" spans="1:15" ht="20.85" customHeight="1" x14ac:dyDescent="0.35">
      <c r="A134" s="8"/>
      <c r="B134" s="114">
        <v>1.1100000000000001</v>
      </c>
      <c r="C134" s="431" t="s">
        <v>231</v>
      </c>
      <c r="D134" s="432"/>
      <c r="E134" s="241"/>
      <c r="F134" s="108"/>
      <c r="G134" s="107"/>
      <c r="H134" s="111"/>
      <c r="I134" s="107"/>
      <c r="J134" s="111"/>
      <c r="K134" s="111"/>
      <c r="L134" s="6"/>
      <c r="M134" s="59"/>
      <c r="O134" s="3"/>
    </row>
    <row r="135" spans="1:15" ht="20.85" customHeight="1" x14ac:dyDescent="0.35">
      <c r="A135" s="8"/>
      <c r="B135" s="135"/>
      <c r="C135" s="431" t="s">
        <v>237</v>
      </c>
      <c r="D135" s="432"/>
      <c r="E135" s="241"/>
      <c r="F135" s="108"/>
      <c r="G135" s="107"/>
      <c r="H135" s="111"/>
      <c r="I135" s="107"/>
      <c r="J135" s="111"/>
      <c r="K135" s="111"/>
      <c r="L135" s="6"/>
      <c r="M135" s="59"/>
      <c r="O135" s="3"/>
    </row>
    <row r="136" spans="1:15" ht="20.85" customHeight="1" x14ac:dyDescent="0.35">
      <c r="A136" s="8"/>
      <c r="B136" s="135"/>
      <c r="C136" s="110" t="s">
        <v>14</v>
      </c>
      <c r="D136" s="106" t="s">
        <v>232</v>
      </c>
      <c r="E136" s="242">
        <v>43.9</v>
      </c>
      <c r="F136" s="32" t="s">
        <v>49</v>
      </c>
      <c r="G136" s="42">
        <v>0</v>
      </c>
      <c r="H136" s="42">
        <v>0</v>
      </c>
      <c r="I136" s="33">
        <v>99</v>
      </c>
      <c r="J136" s="24">
        <f>E136*I136</f>
        <v>4346.0999999999995</v>
      </c>
      <c r="K136" s="25">
        <f>H136+J136</f>
        <v>4346.0999999999995</v>
      </c>
      <c r="L136" s="6"/>
      <c r="M136" s="59"/>
      <c r="O136" s="3"/>
    </row>
    <row r="137" spans="1:15" ht="20.85" customHeight="1" x14ac:dyDescent="0.35">
      <c r="A137" s="8"/>
      <c r="B137" s="135"/>
      <c r="C137" s="110" t="s">
        <v>14</v>
      </c>
      <c r="D137" s="106" t="s">
        <v>233</v>
      </c>
      <c r="E137" s="243">
        <v>2.8</v>
      </c>
      <c r="F137" s="108" t="s">
        <v>49</v>
      </c>
      <c r="G137" s="6">
        <v>560.75</v>
      </c>
      <c r="H137" s="6">
        <f t="shared" ref="H137:H142" si="7">+E137*G137</f>
        <v>1570.1</v>
      </c>
      <c r="I137" s="6">
        <v>91</v>
      </c>
      <c r="J137" s="65">
        <f>+I137*E137</f>
        <v>254.79999999999998</v>
      </c>
      <c r="K137" s="6">
        <f>J137+H137</f>
        <v>1824.8999999999999</v>
      </c>
      <c r="L137" s="6"/>
      <c r="M137" s="59"/>
      <c r="O137" s="3"/>
    </row>
    <row r="138" spans="1:15" ht="20.85" customHeight="1" x14ac:dyDescent="0.35">
      <c r="A138" s="8"/>
      <c r="B138" s="135"/>
      <c r="C138" s="110" t="s">
        <v>14</v>
      </c>
      <c r="D138" s="106" t="s">
        <v>234</v>
      </c>
      <c r="E138" s="243">
        <v>1.1000000000000001</v>
      </c>
      <c r="F138" s="108" t="s">
        <v>49</v>
      </c>
      <c r="G138" s="6">
        <v>2070</v>
      </c>
      <c r="H138" s="6">
        <f t="shared" si="7"/>
        <v>2277</v>
      </c>
      <c r="I138" s="6">
        <v>398</v>
      </c>
      <c r="J138" s="65">
        <f>+I138*E138</f>
        <v>437.8</v>
      </c>
      <c r="K138" s="6">
        <f>J138+H138</f>
        <v>2714.8</v>
      </c>
      <c r="L138" s="6"/>
      <c r="M138" s="59"/>
      <c r="O138" s="3"/>
    </row>
    <row r="139" spans="1:15" ht="20.85" customHeight="1" x14ac:dyDescent="0.35">
      <c r="A139" s="8"/>
      <c r="B139" s="135"/>
      <c r="C139" s="110" t="s">
        <v>14</v>
      </c>
      <c r="D139" s="106" t="s">
        <v>235</v>
      </c>
      <c r="E139" s="243">
        <v>4.5</v>
      </c>
      <c r="F139" s="108" t="s">
        <v>49</v>
      </c>
      <c r="G139" s="6">
        <v>1920</v>
      </c>
      <c r="H139" s="6">
        <f t="shared" si="7"/>
        <v>8640</v>
      </c>
      <c r="I139" s="6">
        <v>306</v>
      </c>
      <c r="J139" s="65">
        <f>+I139*E139</f>
        <v>1377</v>
      </c>
      <c r="K139" s="6">
        <f>J139+H139</f>
        <v>10017</v>
      </c>
      <c r="L139" s="6"/>
      <c r="M139" s="59"/>
      <c r="O139" s="3"/>
    </row>
    <row r="140" spans="1:15" ht="20.85" customHeight="1" x14ac:dyDescent="0.35">
      <c r="A140" s="8"/>
      <c r="B140" s="135"/>
      <c r="C140" s="110" t="s">
        <v>14</v>
      </c>
      <c r="D140" s="106" t="s">
        <v>236</v>
      </c>
      <c r="E140" s="243">
        <v>203.3</v>
      </c>
      <c r="F140" s="108" t="s">
        <v>305</v>
      </c>
      <c r="G140" s="6">
        <v>21.3</v>
      </c>
      <c r="H140" s="6">
        <f t="shared" si="7"/>
        <v>4330.29</v>
      </c>
      <c r="I140" s="6">
        <v>3.3</v>
      </c>
      <c r="J140" s="65">
        <f>+I140*E140</f>
        <v>670.89</v>
      </c>
      <c r="K140" s="6">
        <f>J140+H140</f>
        <v>5001.18</v>
      </c>
      <c r="L140" s="6"/>
      <c r="M140" s="59"/>
      <c r="O140" s="3"/>
    </row>
    <row r="141" spans="1:15" ht="20.85" customHeight="1" x14ac:dyDescent="0.35">
      <c r="A141" s="8"/>
      <c r="B141" s="135"/>
      <c r="C141" s="110" t="s">
        <v>14</v>
      </c>
      <c r="D141" s="106" t="s">
        <v>238</v>
      </c>
      <c r="E141" s="243">
        <v>6.1</v>
      </c>
      <c r="F141" s="108" t="s">
        <v>305</v>
      </c>
      <c r="G141" s="6">
        <v>40</v>
      </c>
      <c r="H141" s="6">
        <f t="shared" si="7"/>
        <v>244</v>
      </c>
      <c r="I141" s="107">
        <v>0</v>
      </c>
      <c r="J141" s="111">
        <f>ROUNDDOWN(SUM(E141*I141),2)</f>
        <v>0</v>
      </c>
      <c r="K141" s="111">
        <f>IF(E141&gt;0,SUM(H141,J141)," ")</f>
        <v>244</v>
      </c>
      <c r="L141" s="6"/>
      <c r="M141" s="59"/>
      <c r="O141" s="3"/>
    </row>
    <row r="142" spans="1:15" ht="20.85" customHeight="1" x14ac:dyDescent="0.35">
      <c r="A142" s="8"/>
      <c r="B142" s="214"/>
      <c r="C142" s="110" t="s">
        <v>14</v>
      </c>
      <c r="D142" s="106" t="s">
        <v>239</v>
      </c>
      <c r="E142" s="243">
        <v>9.6</v>
      </c>
      <c r="F142" s="108" t="s">
        <v>15</v>
      </c>
      <c r="G142" s="6">
        <v>380</v>
      </c>
      <c r="H142" s="6">
        <f t="shared" si="7"/>
        <v>3648</v>
      </c>
      <c r="I142" s="107">
        <v>0</v>
      </c>
      <c r="J142" s="111">
        <f>ROUNDDOWN(SUM(E142*I142),2)</f>
        <v>0</v>
      </c>
      <c r="K142" s="111">
        <f>IF(E142&gt;0,SUM(H142,J142)," ")</f>
        <v>3648</v>
      </c>
      <c r="L142" s="6"/>
      <c r="M142" s="59"/>
      <c r="O142" s="3"/>
    </row>
    <row r="143" spans="1:15" ht="20.85" customHeight="1" x14ac:dyDescent="0.35">
      <c r="A143" s="8"/>
      <c r="B143" s="135"/>
      <c r="C143" s="110" t="s">
        <v>14</v>
      </c>
      <c r="D143" s="106" t="s">
        <v>240</v>
      </c>
      <c r="E143" s="242">
        <v>12</v>
      </c>
      <c r="F143" s="32" t="s">
        <v>49</v>
      </c>
      <c r="G143" s="42">
        <v>0</v>
      </c>
      <c r="H143" s="42">
        <v>0</v>
      </c>
      <c r="I143" s="33">
        <v>133</v>
      </c>
      <c r="J143" s="24">
        <f>E143*I143</f>
        <v>1596</v>
      </c>
      <c r="K143" s="25">
        <f>H143+J143</f>
        <v>1596</v>
      </c>
      <c r="L143" s="6"/>
      <c r="M143" s="59"/>
      <c r="O143" s="3"/>
    </row>
    <row r="144" spans="1:15" ht="20.85" customHeight="1" x14ac:dyDescent="0.35">
      <c r="A144" s="8"/>
      <c r="B144" s="135"/>
      <c r="C144" s="136" t="s">
        <v>14</v>
      </c>
      <c r="D144" s="11" t="s">
        <v>241</v>
      </c>
      <c r="E144" s="243">
        <v>3</v>
      </c>
      <c r="F144" s="108" t="s">
        <v>305</v>
      </c>
      <c r="G144" s="6">
        <v>42.5</v>
      </c>
      <c r="H144" s="6">
        <f>+E144*G144</f>
        <v>127.5</v>
      </c>
      <c r="I144" s="107">
        <v>0</v>
      </c>
      <c r="J144" s="111">
        <f>ROUNDDOWN(SUM(E144*I144),2)</f>
        <v>0</v>
      </c>
      <c r="K144" s="111">
        <f>IF(E144&gt;0,SUM(H144,J144)," ")</f>
        <v>127.5</v>
      </c>
      <c r="L144" s="6"/>
      <c r="M144" s="59"/>
      <c r="O144" s="3"/>
    </row>
    <row r="145" spans="1:17" ht="20.85" customHeight="1" x14ac:dyDescent="0.35">
      <c r="A145" s="8"/>
      <c r="B145" s="214"/>
      <c r="C145" s="215"/>
      <c r="D145" s="342" t="s">
        <v>306</v>
      </c>
      <c r="E145" s="87"/>
      <c r="F145" s="8"/>
      <c r="G145" s="26"/>
      <c r="H145" s="26"/>
      <c r="I145" s="6"/>
      <c r="J145" s="23"/>
      <c r="K145" s="44">
        <f>SUM(K136:K144)</f>
        <v>29519.48</v>
      </c>
      <c r="L145" s="6"/>
      <c r="M145" s="59"/>
      <c r="N145" s="29"/>
      <c r="O145" s="20"/>
      <c r="P145" s="104" t="s">
        <v>25</v>
      </c>
      <c r="Q145" s="3">
        <v>28866</v>
      </c>
    </row>
    <row r="146" spans="1:17" ht="20.85" customHeight="1" x14ac:dyDescent="0.35">
      <c r="A146" s="276"/>
      <c r="B146" s="277"/>
      <c r="C146" s="278"/>
      <c r="D146" s="398"/>
      <c r="E146" s="284"/>
      <c r="F146" s="276"/>
      <c r="G146" s="289"/>
      <c r="H146" s="289"/>
      <c r="I146" s="281"/>
      <c r="J146" s="287"/>
      <c r="K146" s="335"/>
      <c r="L146" s="281"/>
      <c r="M146" s="59"/>
      <c r="N146" s="29"/>
      <c r="O146" s="20"/>
      <c r="P146" s="104"/>
      <c r="Q146" s="3"/>
    </row>
    <row r="147" spans="1:17" ht="20.85" customHeight="1" x14ac:dyDescent="0.35">
      <c r="A147" s="8"/>
      <c r="B147" s="114">
        <v>1.1200000000000001</v>
      </c>
      <c r="C147" s="424" t="s">
        <v>39</v>
      </c>
      <c r="D147" s="425"/>
      <c r="E147" s="87"/>
      <c r="F147" s="8"/>
      <c r="G147" s="6"/>
      <c r="H147" s="6"/>
      <c r="I147" s="6"/>
      <c r="J147" s="23"/>
      <c r="K147" s="23"/>
      <c r="L147" s="6"/>
      <c r="M147" s="59"/>
    </row>
    <row r="148" spans="1:17" ht="20.85" customHeight="1" x14ac:dyDescent="0.35">
      <c r="A148" s="8"/>
      <c r="B148" s="135"/>
      <c r="C148" s="136" t="s">
        <v>307</v>
      </c>
      <c r="D148" s="11" t="s">
        <v>40</v>
      </c>
      <c r="E148" s="87">
        <v>100</v>
      </c>
      <c r="F148" s="8" t="s">
        <v>26</v>
      </c>
      <c r="G148" s="26">
        <v>0</v>
      </c>
      <c r="H148" s="26">
        <v>0</v>
      </c>
      <c r="I148" s="6">
        <v>25</v>
      </c>
      <c r="J148" s="24">
        <f>E148*I148</f>
        <v>2500</v>
      </c>
      <c r="K148" s="24">
        <f>H148+J148</f>
        <v>2500</v>
      </c>
      <c r="L148" s="6"/>
      <c r="M148" s="59"/>
    </row>
    <row r="149" spans="1:17" s="83" customFormat="1" ht="20.85" customHeight="1" x14ac:dyDescent="0.3">
      <c r="A149" s="77"/>
      <c r="B149" s="78" t="s">
        <v>62</v>
      </c>
      <c r="C149" s="66" t="s">
        <v>308</v>
      </c>
      <c r="D149" s="79" t="s">
        <v>158</v>
      </c>
      <c r="E149" s="244"/>
      <c r="F149" s="32"/>
      <c r="G149" s="80"/>
      <c r="H149" s="71"/>
      <c r="I149" s="71"/>
      <c r="J149" s="71"/>
      <c r="K149" s="81"/>
      <c r="L149" s="82"/>
    </row>
    <row r="150" spans="1:17" s="83" customFormat="1" ht="20.85" customHeight="1" x14ac:dyDescent="0.3">
      <c r="A150" s="77"/>
      <c r="B150" s="115"/>
      <c r="C150" s="85"/>
      <c r="D150" s="79" t="s">
        <v>159</v>
      </c>
      <c r="E150" s="244"/>
      <c r="F150" s="32"/>
      <c r="G150" s="80"/>
      <c r="H150" s="71"/>
      <c r="I150" s="71"/>
      <c r="J150" s="71"/>
      <c r="K150" s="81"/>
      <c r="L150" s="82"/>
    </row>
    <row r="151" spans="1:17" s="83" customFormat="1" ht="20.85" customHeight="1" x14ac:dyDescent="0.3">
      <c r="A151" s="77"/>
      <c r="B151" s="115"/>
      <c r="C151" s="85" t="s">
        <v>62</v>
      </c>
      <c r="D151" s="79" t="s">
        <v>160</v>
      </c>
      <c r="E151" s="244"/>
      <c r="F151" s="32"/>
      <c r="G151" s="80"/>
      <c r="H151" s="71"/>
      <c r="I151" s="71"/>
      <c r="J151" s="71"/>
      <c r="K151" s="81"/>
      <c r="L151" s="82"/>
    </row>
    <row r="152" spans="1:17" s="83" customFormat="1" ht="20.85" customHeight="1" x14ac:dyDescent="0.3">
      <c r="A152" s="77"/>
      <c r="B152" s="115"/>
      <c r="C152" s="85"/>
      <c r="D152" s="79" t="s">
        <v>161</v>
      </c>
      <c r="E152" s="244">
        <v>90</v>
      </c>
      <c r="F152" s="32" t="s">
        <v>26</v>
      </c>
      <c r="G152" s="80">
        <v>501</v>
      </c>
      <c r="H152" s="80">
        <f>+E152*G152</f>
        <v>45090</v>
      </c>
      <c r="I152" s="86">
        <v>115</v>
      </c>
      <c r="J152" s="80">
        <f>+E152*I152</f>
        <v>10350</v>
      </c>
      <c r="K152" s="80">
        <f>+H152+J152</f>
        <v>55440</v>
      </c>
      <c r="L152" s="82"/>
    </row>
    <row r="153" spans="1:17" ht="20.85" customHeight="1" x14ac:dyDescent="0.35">
      <c r="A153" s="8"/>
      <c r="B153" s="135"/>
      <c r="C153" s="136" t="s">
        <v>309</v>
      </c>
      <c r="D153" s="139" t="s">
        <v>79</v>
      </c>
      <c r="E153" s="87"/>
      <c r="F153" s="8"/>
      <c r="G153" s="6"/>
      <c r="H153" s="6"/>
      <c r="I153" s="6"/>
      <c r="J153" s="23"/>
      <c r="K153" s="23"/>
      <c r="L153" s="6"/>
      <c r="M153" s="59"/>
    </row>
    <row r="154" spans="1:17" ht="20.85" customHeight="1" x14ac:dyDescent="0.35">
      <c r="A154" s="8"/>
      <c r="B154" s="125"/>
      <c r="C154" s="136"/>
      <c r="D154" s="48" t="s">
        <v>80</v>
      </c>
      <c r="E154" s="87">
        <v>70</v>
      </c>
      <c r="F154" s="8" t="s">
        <v>26</v>
      </c>
      <c r="G154" s="6">
        <v>70</v>
      </c>
      <c r="H154" s="6">
        <f>E154*G154</f>
        <v>4900</v>
      </c>
      <c r="I154" s="6">
        <v>80</v>
      </c>
      <c r="J154" s="24">
        <f>E154*I154</f>
        <v>5600</v>
      </c>
      <c r="K154" s="24">
        <f>H154+J154</f>
        <v>10500</v>
      </c>
      <c r="L154" s="6"/>
      <c r="M154" s="59"/>
    </row>
    <row r="155" spans="1:17" ht="20.85" customHeight="1" x14ac:dyDescent="0.35">
      <c r="A155" s="8"/>
      <c r="B155" s="125"/>
      <c r="C155" s="136" t="s">
        <v>310</v>
      </c>
      <c r="D155" s="48" t="s">
        <v>81</v>
      </c>
      <c r="E155" s="87"/>
      <c r="F155" s="8"/>
      <c r="G155" s="6"/>
      <c r="H155" s="6"/>
      <c r="I155" s="6"/>
      <c r="J155" s="23"/>
      <c r="K155" s="23"/>
      <c r="L155" s="6"/>
      <c r="M155" s="59"/>
    </row>
    <row r="156" spans="1:17" ht="20.85" customHeight="1" x14ac:dyDescent="0.35">
      <c r="A156" s="8"/>
      <c r="B156" s="135"/>
      <c r="C156" s="136"/>
      <c r="D156" s="139" t="s">
        <v>82</v>
      </c>
      <c r="E156" s="87">
        <v>10</v>
      </c>
      <c r="F156" s="8" t="s">
        <v>26</v>
      </c>
      <c r="G156" s="21">
        <v>106</v>
      </c>
      <c r="H156" s="6">
        <f>E156*G156</f>
        <v>1060</v>
      </c>
      <c r="I156" s="21">
        <v>90</v>
      </c>
      <c r="J156" s="24">
        <f>E156*I156</f>
        <v>900</v>
      </c>
      <c r="K156" s="24">
        <f>H156+J156</f>
        <v>1960</v>
      </c>
      <c r="L156" s="6"/>
      <c r="M156" s="59"/>
    </row>
    <row r="157" spans="1:17" ht="20.85" customHeight="1" x14ac:dyDescent="0.35">
      <c r="A157" s="8"/>
      <c r="B157" s="125"/>
      <c r="C157" s="136" t="s">
        <v>311</v>
      </c>
      <c r="D157" s="48" t="s">
        <v>606</v>
      </c>
      <c r="E157" s="87"/>
      <c r="F157" s="8"/>
      <c r="G157" s="6"/>
      <c r="H157" s="6"/>
      <c r="I157" s="6"/>
      <c r="J157" s="23"/>
      <c r="K157" s="23"/>
      <c r="L157" s="6"/>
      <c r="M157" s="59"/>
    </row>
    <row r="158" spans="1:17" ht="20.85" customHeight="1" x14ac:dyDescent="0.35">
      <c r="A158" s="8"/>
      <c r="B158" s="135"/>
      <c r="C158" s="136"/>
      <c r="D158" s="139" t="s">
        <v>113</v>
      </c>
      <c r="E158" s="87">
        <v>20</v>
      </c>
      <c r="F158" s="8" t="s">
        <v>26</v>
      </c>
      <c r="G158" s="21">
        <v>70</v>
      </c>
      <c r="H158" s="6">
        <f>E158*G158</f>
        <v>1400</v>
      </c>
      <c r="I158" s="21">
        <v>90</v>
      </c>
      <c r="J158" s="24">
        <f>E158*I158</f>
        <v>1800</v>
      </c>
      <c r="K158" s="24">
        <f>H158+J158</f>
        <v>3200</v>
      </c>
      <c r="L158" s="6"/>
      <c r="M158" s="59"/>
    </row>
    <row r="159" spans="1:17" ht="20.85" customHeight="1" x14ac:dyDescent="0.35">
      <c r="A159" s="8"/>
      <c r="B159" s="22"/>
      <c r="C159" s="136" t="s">
        <v>312</v>
      </c>
      <c r="D159" s="11" t="s">
        <v>610</v>
      </c>
      <c r="E159" s="87"/>
      <c r="F159" s="8"/>
      <c r="G159" s="6"/>
      <c r="H159" s="6"/>
      <c r="I159" s="6"/>
      <c r="J159" s="23"/>
      <c r="K159" s="23"/>
      <c r="L159" s="9"/>
      <c r="M159" s="59"/>
    </row>
    <row r="160" spans="1:17" ht="20.85" customHeight="1" x14ac:dyDescent="0.35">
      <c r="A160" s="8"/>
      <c r="B160" s="135"/>
      <c r="C160" s="136"/>
      <c r="D160" s="11" t="s">
        <v>165</v>
      </c>
      <c r="E160" s="87">
        <v>90</v>
      </c>
      <c r="F160" s="8" t="s">
        <v>26</v>
      </c>
      <c r="G160" s="21">
        <v>157</v>
      </c>
      <c r="H160" s="6">
        <f>E160*G160</f>
        <v>14130</v>
      </c>
      <c r="I160" s="6">
        <v>90</v>
      </c>
      <c r="J160" s="24">
        <f>E160*I160</f>
        <v>8100</v>
      </c>
      <c r="K160" s="24">
        <f>H160+J160</f>
        <v>22230</v>
      </c>
      <c r="L160" s="6"/>
      <c r="M160" s="59"/>
    </row>
    <row r="161" spans="1:17" ht="20.85" customHeight="1" x14ac:dyDescent="0.35">
      <c r="A161" s="8"/>
      <c r="B161" s="135"/>
      <c r="C161" s="136" t="s">
        <v>313</v>
      </c>
      <c r="D161" s="40" t="s">
        <v>100</v>
      </c>
      <c r="E161" s="87"/>
      <c r="F161" s="8"/>
      <c r="G161" s="21"/>
      <c r="H161" s="21"/>
      <c r="I161" s="6"/>
      <c r="J161" s="23"/>
      <c r="K161" s="23"/>
      <c r="L161" s="6"/>
      <c r="M161" s="59"/>
    </row>
    <row r="162" spans="1:17" ht="20.85" customHeight="1" x14ac:dyDescent="0.35">
      <c r="A162" s="8"/>
      <c r="B162" s="135"/>
      <c r="C162" s="136"/>
      <c r="D162" s="40" t="s">
        <v>146</v>
      </c>
      <c r="E162" s="87"/>
      <c r="F162" s="8"/>
      <c r="G162" s="26"/>
      <c r="H162" s="6"/>
      <c r="I162" s="6"/>
      <c r="J162" s="24"/>
      <c r="K162" s="24"/>
      <c r="L162" s="6"/>
      <c r="M162" s="59"/>
      <c r="N162" s="3"/>
    </row>
    <row r="163" spans="1:17" ht="20.85" customHeight="1" x14ac:dyDescent="0.35">
      <c r="A163" s="8"/>
      <c r="B163" s="214"/>
      <c r="C163" s="215"/>
      <c r="D163" s="37" t="s">
        <v>101</v>
      </c>
      <c r="E163" s="87">
        <v>10</v>
      </c>
      <c r="F163" s="8" t="s">
        <v>26</v>
      </c>
      <c r="G163" s="26">
        <v>2100</v>
      </c>
      <c r="H163" s="6">
        <f>E163*G163</f>
        <v>21000</v>
      </c>
      <c r="I163" s="6">
        <v>500</v>
      </c>
      <c r="J163" s="24">
        <f>E163*I163</f>
        <v>5000</v>
      </c>
      <c r="K163" s="24">
        <f>H163+J163</f>
        <v>26000</v>
      </c>
      <c r="L163" s="6"/>
      <c r="M163" s="59"/>
      <c r="N163" s="3"/>
    </row>
    <row r="164" spans="1:17" ht="20.85" customHeight="1" x14ac:dyDescent="0.35">
      <c r="A164" s="8"/>
      <c r="B164" s="135"/>
      <c r="C164" s="136" t="s">
        <v>314</v>
      </c>
      <c r="D164" s="11" t="s">
        <v>41</v>
      </c>
      <c r="E164" s="87"/>
      <c r="F164" s="8"/>
      <c r="G164" s="6"/>
      <c r="H164" s="6"/>
      <c r="I164" s="26"/>
      <c r="J164" s="27"/>
      <c r="K164" s="23"/>
      <c r="L164" s="6"/>
      <c r="M164" s="59"/>
      <c r="N164" s="3"/>
    </row>
    <row r="165" spans="1:17" ht="20.85" customHeight="1" x14ac:dyDescent="0.35">
      <c r="A165" s="8"/>
      <c r="B165" s="135"/>
      <c r="C165" s="136" t="s">
        <v>14</v>
      </c>
      <c r="D165" s="39" t="s">
        <v>611</v>
      </c>
      <c r="E165" s="87"/>
      <c r="F165" s="8"/>
      <c r="G165" s="21"/>
      <c r="H165" s="6"/>
      <c r="I165" s="26"/>
      <c r="J165" s="27"/>
      <c r="K165" s="24"/>
      <c r="L165" s="6"/>
      <c r="M165" s="59"/>
      <c r="O165" s="3"/>
    </row>
    <row r="166" spans="1:17" ht="20.85" customHeight="1" x14ac:dyDescent="0.35">
      <c r="A166" s="276"/>
      <c r="B166" s="277"/>
      <c r="C166" s="278"/>
      <c r="D166" s="305" t="s">
        <v>163</v>
      </c>
      <c r="E166" s="284">
        <v>1000</v>
      </c>
      <c r="F166" s="276" t="s">
        <v>16</v>
      </c>
      <c r="G166" s="286">
        <v>13</v>
      </c>
      <c r="H166" s="281">
        <f>E166*G166</f>
        <v>13000</v>
      </c>
      <c r="I166" s="289">
        <v>0</v>
      </c>
      <c r="J166" s="290">
        <v>0</v>
      </c>
      <c r="K166" s="282">
        <f>H166+J166</f>
        <v>13000</v>
      </c>
      <c r="L166" s="281"/>
      <c r="M166" s="59"/>
      <c r="O166" s="3"/>
    </row>
    <row r="167" spans="1:17" ht="20.85" customHeight="1" x14ac:dyDescent="0.35">
      <c r="A167" s="8"/>
      <c r="B167" s="214"/>
      <c r="C167" s="215" t="s">
        <v>14</v>
      </c>
      <c r="D167" s="37" t="s">
        <v>612</v>
      </c>
      <c r="E167" s="87"/>
      <c r="F167" s="8"/>
      <c r="G167" s="21"/>
      <c r="H167" s="6"/>
      <c r="I167" s="26"/>
      <c r="J167" s="27"/>
      <c r="K167" s="24"/>
      <c r="L167" s="6"/>
      <c r="M167" s="59"/>
      <c r="N167" s="29"/>
      <c r="O167" s="20"/>
      <c r="P167" s="104"/>
      <c r="Q167" s="3"/>
    </row>
    <row r="168" spans="1:17" ht="20.85" customHeight="1" x14ac:dyDescent="0.35">
      <c r="A168" s="214"/>
      <c r="B168" s="214"/>
      <c r="C168" s="215"/>
      <c r="D168" s="40" t="s">
        <v>163</v>
      </c>
      <c r="E168" s="117">
        <v>900</v>
      </c>
      <c r="F168" s="214" t="s">
        <v>16</v>
      </c>
      <c r="G168" s="348">
        <v>16</v>
      </c>
      <c r="H168" s="65">
        <f>E168*G168</f>
        <v>14400</v>
      </c>
      <c r="I168" s="349">
        <v>0</v>
      </c>
      <c r="J168" s="353">
        <v>0</v>
      </c>
      <c r="K168" s="25">
        <f>H168+J168</f>
        <v>14400</v>
      </c>
      <c r="L168" s="6"/>
      <c r="M168" s="59"/>
      <c r="N168" s="29"/>
      <c r="O168" s="20"/>
      <c r="P168" s="104"/>
      <c r="Q168" s="3"/>
    </row>
    <row r="169" spans="1:17" ht="20.85" customHeight="1" x14ac:dyDescent="0.35">
      <c r="A169" s="8"/>
      <c r="B169" s="135"/>
      <c r="C169" s="136" t="s">
        <v>14</v>
      </c>
      <c r="D169" s="11" t="s">
        <v>147</v>
      </c>
      <c r="E169" s="238">
        <v>10</v>
      </c>
      <c r="F169" s="8" t="s">
        <v>17</v>
      </c>
      <c r="G169" s="21">
        <v>40</v>
      </c>
      <c r="H169" s="6">
        <f>E169*G169</f>
        <v>400</v>
      </c>
      <c r="I169" s="26">
        <v>0</v>
      </c>
      <c r="J169" s="27">
        <v>0</v>
      </c>
      <c r="K169" s="24">
        <f>H169+J169</f>
        <v>400</v>
      </c>
      <c r="L169" s="6"/>
      <c r="M169" s="59"/>
      <c r="N169" s="29"/>
      <c r="O169" s="20"/>
      <c r="P169" s="104"/>
      <c r="Q169" s="3"/>
    </row>
    <row r="170" spans="1:17" ht="20.85" customHeight="1" x14ac:dyDescent="0.35">
      <c r="A170" s="8"/>
      <c r="B170" s="135"/>
      <c r="C170" s="136" t="s">
        <v>14</v>
      </c>
      <c r="D170" s="11" t="s">
        <v>148</v>
      </c>
      <c r="E170" s="238">
        <v>80</v>
      </c>
      <c r="F170" s="8" t="s">
        <v>30</v>
      </c>
      <c r="G170" s="21">
        <v>9</v>
      </c>
      <c r="H170" s="6">
        <f>E170*G170</f>
        <v>720</v>
      </c>
      <c r="I170" s="26">
        <v>0</v>
      </c>
      <c r="J170" s="27">
        <v>0</v>
      </c>
      <c r="K170" s="24">
        <f>H170+J170</f>
        <v>720</v>
      </c>
      <c r="L170" s="6"/>
      <c r="M170" s="59"/>
    </row>
    <row r="171" spans="1:17" ht="20.85" customHeight="1" x14ac:dyDescent="0.35">
      <c r="A171" s="8"/>
      <c r="B171" s="135"/>
      <c r="C171" s="136" t="s">
        <v>315</v>
      </c>
      <c r="D171" s="11" t="s">
        <v>204</v>
      </c>
      <c r="E171" s="238">
        <v>5</v>
      </c>
      <c r="F171" s="8" t="s">
        <v>30</v>
      </c>
      <c r="G171" s="21">
        <v>560</v>
      </c>
      <c r="H171" s="6">
        <f>E171*G171</f>
        <v>2800</v>
      </c>
      <c r="I171" s="26">
        <v>0</v>
      </c>
      <c r="J171" s="27">
        <v>0</v>
      </c>
      <c r="K171" s="24">
        <f>H171+J171</f>
        <v>2800</v>
      </c>
      <c r="L171" s="6"/>
      <c r="M171" s="59"/>
    </row>
    <row r="172" spans="1:17" ht="20.85" customHeight="1" x14ac:dyDescent="0.35">
      <c r="A172" s="8"/>
      <c r="B172" s="135"/>
      <c r="C172" s="136" t="s">
        <v>316</v>
      </c>
      <c r="D172" s="11" t="s">
        <v>63</v>
      </c>
      <c r="E172" s="87">
        <v>90</v>
      </c>
      <c r="F172" s="8" t="s">
        <v>42</v>
      </c>
      <c r="G172" s="21">
        <v>23</v>
      </c>
      <c r="H172" s="6">
        <f>E172*G172</f>
        <v>2070</v>
      </c>
      <c r="I172" s="26">
        <v>0</v>
      </c>
      <c r="J172" s="27">
        <v>0</v>
      </c>
      <c r="K172" s="24">
        <f>H172+J172</f>
        <v>2070</v>
      </c>
      <c r="L172" s="6"/>
      <c r="M172" s="59"/>
      <c r="N172" s="1"/>
    </row>
    <row r="173" spans="1:17" ht="20.85" customHeight="1" x14ac:dyDescent="0.35">
      <c r="A173" s="8"/>
      <c r="B173" s="135"/>
      <c r="C173" s="136"/>
      <c r="D173" s="127" t="s">
        <v>541</v>
      </c>
      <c r="E173" s="87"/>
      <c r="F173" s="8"/>
      <c r="G173" s="26"/>
      <c r="H173" s="26"/>
      <c r="I173" s="6"/>
      <c r="J173" s="23"/>
      <c r="K173" s="44">
        <f>SUM(K148:K172)</f>
        <v>155220</v>
      </c>
      <c r="L173" s="6"/>
      <c r="M173" s="59"/>
    </row>
    <row r="174" spans="1:17" ht="20.85" customHeight="1" x14ac:dyDescent="0.35">
      <c r="A174" s="8"/>
      <c r="B174" s="114">
        <v>1.1299999999999999</v>
      </c>
      <c r="C174" s="424" t="s">
        <v>43</v>
      </c>
      <c r="D174" s="425"/>
      <c r="E174" s="87"/>
      <c r="F174" s="8"/>
      <c r="G174" s="6"/>
      <c r="H174" s="6"/>
      <c r="I174" s="6"/>
      <c r="J174" s="23"/>
      <c r="K174" s="23"/>
      <c r="L174" s="6"/>
      <c r="M174" s="59"/>
    </row>
    <row r="175" spans="1:17" ht="20.85" customHeight="1" x14ac:dyDescent="0.35">
      <c r="A175" s="8"/>
      <c r="B175" s="135"/>
      <c r="C175" s="136" t="s">
        <v>317</v>
      </c>
      <c r="D175" s="37" t="s">
        <v>224</v>
      </c>
      <c r="E175" s="87">
        <v>100</v>
      </c>
      <c r="F175" s="8" t="s">
        <v>17</v>
      </c>
      <c r="G175" s="6">
        <v>90</v>
      </c>
      <c r="H175" s="6">
        <f t="shared" ref="H175:H180" si="8">E175*G175</f>
        <v>9000</v>
      </c>
      <c r="I175" s="26">
        <v>0</v>
      </c>
      <c r="J175" s="27">
        <v>0</v>
      </c>
      <c r="K175" s="24">
        <f t="shared" ref="K175:K181" si="9">H175+J175</f>
        <v>9000</v>
      </c>
      <c r="L175" s="6"/>
      <c r="M175" s="59"/>
    </row>
    <row r="176" spans="1:17" ht="20.85" customHeight="1" x14ac:dyDescent="0.35">
      <c r="A176" s="8"/>
      <c r="B176" s="135"/>
      <c r="C176" s="136" t="s">
        <v>318</v>
      </c>
      <c r="D176" s="37" t="s">
        <v>226</v>
      </c>
      <c r="E176" s="87">
        <v>10</v>
      </c>
      <c r="F176" s="8" t="s">
        <v>30</v>
      </c>
      <c r="G176" s="6">
        <v>10</v>
      </c>
      <c r="H176" s="6">
        <f t="shared" si="8"/>
        <v>100</v>
      </c>
      <c r="I176" s="26">
        <v>0</v>
      </c>
      <c r="J176" s="27">
        <v>0</v>
      </c>
      <c r="K176" s="24">
        <f t="shared" si="9"/>
        <v>100</v>
      </c>
      <c r="L176" s="6"/>
      <c r="M176" s="59"/>
    </row>
    <row r="177" spans="1:17" ht="20.85" customHeight="1" x14ac:dyDescent="0.35">
      <c r="A177" s="8"/>
      <c r="B177" s="135"/>
      <c r="C177" s="136" t="s">
        <v>319</v>
      </c>
      <c r="D177" s="139" t="s">
        <v>225</v>
      </c>
      <c r="E177" s="87">
        <v>240</v>
      </c>
      <c r="F177" s="8" t="s">
        <v>30</v>
      </c>
      <c r="G177" s="6">
        <v>8</v>
      </c>
      <c r="H177" s="6">
        <f t="shared" si="8"/>
        <v>1920</v>
      </c>
      <c r="I177" s="26">
        <v>0</v>
      </c>
      <c r="J177" s="27">
        <v>0</v>
      </c>
      <c r="K177" s="24">
        <f t="shared" si="9"/>
        <v>1920</v>
      </c>
      <c r="L177" s="6"/>
      <c r="M177" s="59"/>
    </row>
    <row r="178" spans="1:17" ht="20.85" customHeight="1" x14ac:dyDescent="0.35">
      <c r="A178" s="8"/>
      <c r="B178" s="125"/>
      <c r="C178" s="136" t="s">
        <v>320</v>
      </c>
      <c r="D178" s="48" t="s">
        <v>227</v>
      </c>
      <c r="E178" s="87">
        <v>30</v>
      </c>
      <c r="F178" s="8" t="s">
        <v>30</v>
      </c>
      <c r="G178" s="6">
        <v>30</v>
      </c>
      <c r="H178" s="6">
        <f t="shared" si="8"/>
        <v>900</v>
      </c>
      <c r="I178" s="26">
        <v>0</v>
      </c>
      <c r="J178" s="27">
        <v>0</v>
      </c>
      <c r="K178" s="24">
        <f t="shared" si="9"/>
        <v>900</v>
      </c>
      <c r="L178" s="6"/>
      <c r="M178" s="59"/>
    </row>
    <row r="179" spans="1:17" ht="20.85" customHeight="1" x14ac:dyDescent="0.35">
      <c r="A179" s="8"/>
      <c r="B179" s="125"/>
      <c r="C179" s="136" t="s">
        <v>321</v>
      </c>
      <c r="D179" s="48" t="s">
        <v>44</v>
      </c>
      <c r="E179" s="87">
        <v>30</v>
      </c>
      <c r="F179" s="8" t="s">
        <v>30</v>
      </c>
      <c r="G179" s="21">
        <v>120</v>
      </c>
      <c r="H179" s="6">
        <f t="shared" si="8"/>
        <v>3600</v>
      </c>
      <c r="I179" s="6">
        <v>50</v>
      </c>
      <c r="J179" s="24">
        <f>E179*I179</f>
        <v>1500</v>
      </c>
      <c r="K179" s="24">
        <f t="shared" si="9"/>
        <v>5100</v>
      </c>
      <c r="L179" s="6"/>
      <c r="M179" s="59"/>
    </row>
    <row r="180" spans="1:17" ht="20.85" customHeight="1" x14ac:dyDescent="0.35">
      <c r="A180" s="8"/>
      <c r="B180" s="126"/>
      <c r="C180" s="136" t="s">
        <v>322</v>
      </c>
      <c r="D180" s="69" t="s">
        <v>228</v>
      </c>
      <c r="E180" s="87">
        <v>10</v>
      </c>
      <c r="F180" s="8" t="s">
        <v>30</v>
      </c>
      <c r="G180" s="21">
        <v>120</v>
      </c>
      <c r="H180" s="6">
        <f t="shared" si="8"/>
        <v>1200</v>
      </c>
      <c r="I180" s="6">
        <v>50</v>
      </c>
      <c r="J180" s="24">
        <v>35</v>
      </c>
      <c r="K180" s="24">
        <f t="shared" si="9"/>
        <v>1235</v>
      </c>
      <c r="L180" s="6"/>
      <c r="M180" s="59"/>
    </row>
    <row r="181" spans="1:17" ht="20.85" customHeight="1" x14ac:dyDescent="0.35">
      <c r="A181" s="8"/>
      <c r="B181" s="136"/>
      <c r="C181" s="136" t="s">
        <v>323</v>
      </c>
      <c r="D181" s="2" t="s">
        <v>45</v>
      </c>
      <c r="E181" s="87">
        <v>1</v>
      </c>
      <c r="F181" s="8" t="s">
        <v>46</v>
      </c>
      <c r="G181" s="27">
        <v>0</v>
      </c>
      <c r="H181" s="27">
        <v>0</v>
      </c>
      <c r="I181" s="6">
        <v>6000</v>
      </c>
      <c r="J181" s="24">
        <f>E181*I181</f>
        <v>6000</v>
      </c>
      <c r="K181" s="24">
        <f t="shared" si="9"/>
        <v>6000</v>
      </c>
      <c r="L181" s="9"/>
      <c r="M181" s="59"/>
    </row>
    <row r="182" spans="1:17" ht="20.85" customHeight="1" x14ac:dyDescent="0.35">
      <c r="A182" s="8"/>
      <c r="B182" s="45"/>
      <c r="C182" s="136"/>
      <c r="D182" s="126" t="s">
        <v>339</v>
      </c>
      <c r="E182" s="238"/>
      <c r="F182" s="8"/>
      <c r="G182" s="6"/>
      <c r="H182" s="6"/>
      <c r="I182" s="6"/>
      <c r="J182" s="23"/>
      <c r="K182" s="44">
        <f>SUM(K175:K181)</f>
        <v>24255</v>
      </c>
      <c r="L182" s="9"/>
      <c r="M182" s="59"/>
    </row>
    <row r="183" spans="1:17" ht="20.85" customHeight="1" x14ac:dyDescent="0.35">
      <c r="A183" s="8"/>
      <c r="B183" s="61">
        <v>1.1399999999999999</v>
      </c>
      <c r="C183" s="424" t="s">
        <v>47</v>
      </c>
      <c r="D183" s="425"/>
      <c r="E183" s="238"/>
      <c r="F183" s="8"/>
      <c r="G183" s="6"/>
      <c r="H183" s="6"/>
      <c r="I183" s="6"/>
      <c r="J183" s="23"/>
      <c r="K183" s="23"/>
      <c r="L183" s="9"/>
      <c r="M183" s="59"/>
    </row>
    <row r="184" spans="1:17" ht="20.85" customHeight="1" x14ac:dyDescent="0.35">
      <c r="A184" s="8"/>
      <c r="B184" s="135"/>
      <c r="C184" s="136" t="s">
        <v>324</v>
      </c>
      <c r="D184" s="11" t="s">
        <v>182</v>
      </c>
      <c r="E184" s="238"/>
      <c r="F184" s="8"/>
      <c r="G184" s="21"/>
      <c r="H184" s="6"/>
      <c r="I184" s="6"/>
      <c r="J184" s="23"/>
      <c r="K184" s="23"/>
      <c r="L184" s="6"/>
      <c r="M184" s="59"/>
      <c r="N184" s="63"/>
    </row>
    <row r="185" spans="1:17" ht="20.85" customHeight="1" x14ac:dyDescent="0.35">
      <c r="A185" s="8"/>
      <c r="B185" s="135"/>
      <c r="C185" s="136" t="s">
        <v>62</v>
      </c>
      <c r="D185" s="11" t="s">
        <v>187</v>
      </c>
      <c r="E185" s="238">
        <v>1300</v>
      </c>
      <c r="F185" s="8" t="s">
        <v>15</v>
      </c>
      <c r="G185" s="21">
        <v>40</v>
      </c>
      <c r="H185" s="6">
        <f>E185*G185</f>
        <v>52000</v>
      </c>
      <c r="I185" s="6">
        <v>30</v>
      </c>
      <c r="J185" s="24">
        <f>E185*I185</f>
        <v>39000</v>
      </c>
      <c r="K185" s="24">
        <f>H185+J185</f>
        <v>91000</v>
      </c>
      <c r="L185" s="6"/>
      <c r="M185" s="59"/>
      <c r="N185" s="88"/>
    </row>
    <row r="186" spans="1:17" ht="20.85" customHeight="1" x14ac:dyDescent="0.35">
      <c r="A186" s="276"/>
      <c r="B186" s="277"/>
      <c r="C186" s="278" t="s">
        <v>325</v>
      </c>
      <c r="D186" s="288" t="s">
        <v>186</v>
      </c>
      <c r="E186" s="280"/>
      <c r="F186" s="276"/>
      <c r="G186" s="286"/>
      <c r="H186" s="281"/>
      <c r="I186" s="281"/>
      <c r="J186" s="287"/>
      <c r="K186" s="287"/>
      <c r="L186" s="281"/>
      <c r="M186" s="59"/>
      <c r="N186" s="64"/>
    </row>
    <row r="187" spans="1:17" ht="20.85" customHeight="1" x14ac:dyDescent="0.35">
      <c r="A187" s="8"/>
      <c r="B187" s="214"/>
      <c r="C187" s="215" t="s">
        <v>62</v>
      </c>
      <c r="D187" s="11" t="s">
        <v>183</v>
      </c>
      <c r="E187" s="238">
        <v>696</v>
      </c>
      <c r="F187" s="8" t="s">
        <v>15</v>
      </c>
      <c r="G187" s="21">
        <v>40</v>
      </c>
      <c r="H187" s="6">
        <f>E187*G187</f>
        <v>27840</v>
      </c>
      <c r="I187" s="6">
        <v>30</v>
      </c>
      <c r="J187" s="24">
        <f>E187*I187</f>
        <v>20880</v>
      </c>
      <c r="K187" s="24">
        <f>H187+J187</f>
        <v>48720</v>
      </c>
      <c r="L187" s="6"/>
      <c r="M187" s="59"/>
      <c r="N187" s="88"/>
    </row>
    <row r="188" spans="1:17" ht="20.85" customHeight="1" x14ac:dyDescent="0.35">
      <c r="A188" s="214"/>
      <c r="B188" s="214"/>
      <c r="C188" s="215" t="s">
        <v>326</v>
      </c>
      <c r="D188" s="2" t="s">
        <v>184</v>
      </c>
      <c r="E188" s="245"/>
      <c r="F188" s="214"/>
      <c r="G188" s="348"/>
      <c r="H188" s="65"/>
      <c r="I188" s="65"/>
      <c r="J188" s="25"/>
      <c r="K188" s="25"/>
      <c r="L188" s="6"/>
      <c r="M188" s="59"/>
      <c r="N188" s="88"/>
    </row>
    <row r="189" spans="1:17" ht="20.85" customHeight="1" x14ac:dyDescent="0.35">
      <c r="A189" s="8"/>
      <c r="B189" s="135"/>
      <c r="C189" s="136" t="s">
        <v>62</v>
      </c>
      <c r="D189" s="11" t="s">
        <v>185</v>
      </c>
      <c r="E189" s="238">
        <v>1245</v>
      </c>
      <c r="F189" s="8" t="s">
        <v>15</v>
      </c>
      <c r="G189" s="21">
        <v>60</v>
      </c>
      <c r="H189" s="6">
        <f>E189*G189</f>
        <v>74700</v>
      </c>
      <c r="I189" s="6">
        <v>38</v>
      </c>
      <c r="J189" s="24">
        <f>E189*I189</f>
        <v>47310</v>
      </c>
      <c r="K189" s="24">
        <f>H189+J189</f>
        <v>122010</v>
      </c>
      <c r="L189" s="6"/>
      <c r="M189" s="59"/>
      <c r="N189" s="3"/>
    </row>
    <row r="190" spans="1:17" ht="20.85" customHeight="1" x14ac:dyDescent="0.35">
      <c r="A190" s="8"/>
      <c r="B190" s="135"/>
      <c r="C190" s="136"/>
      <c r="D190" s="127" t="s">
        <v>340</v>
      </c>
      <c r="E190" s="238"/>
      <c r="F190" s="8"/>
      <c r="G190" s="6"/>
      <c r="H190" s="6"/>
      <c r="I190" s="26"/>
      <c r="J190" s="27"/>
      <c r="K190" s="44">
        <f>SUM(K185:K189)</f>
        <v>261730</v>
      </c>
      <c r="L190" s="6"/>
      <c r="M190" s="59"/>
      <c r="N190" s="3"/>
    </row>
    <row r="191" spans="1:17" ht="20.85" customHeight="1" x14ac:dyDescent="0.35">
      <c r="A191" s="8"/>
      <c r="B191" s="62">
        <v>1.1499999999999999</v>
      </c>
      <c r="C191" s="424" t="s">
        <v>615</v>
      </c>
      <c r="D191" s="425"/>
      <c r="E191" s="238"/>
      <c r="F191" s="8"/>
      <c r="G191" s="21"/>
      <c r="H191" s="21"/>
      <c r="I191" s="26"/>
      <c r="J191" s="27"/>
      <c r="K191" s="23"/>
      <c r="L191" s="92" t="s">
        <v>591</v>
      </c>
      <c r="M191" s="59"/>
      <c r="O191" s="3"/>
    </row>
    <row r="192" spans="1:17" ht="20.85" customHeight="1" x14ac:dyDescent="0.35">
      <c r="A192" s="8"/>
      <c r="B192" s="10"/>
      <c r="C192" s="136" t="s">
        <v>327</v>
      </c>
      <c r="D192" s="139" t="s">
        <v>131</v>
      </c>
      <c r="E192" s="238">
        <v>51</v>
      </c>
      <c r="F192" s="8" t="s">
        <v>15</v>
      </c>
      <c r="G192" s="26">
        <v>0</v>
      </c>
      <c r="H192" s="26">
        <v>0</v>
      </c>
      <c r="I192" s="6">
        <v>70</v>
      </c>
      <c r="J192" s="24">
        <f>E192*I192</f>
        <v>3570</v>
      </c>
      <c r="K192" s="24">
        <f>H192+J192</f>
        <v>3570</v>
      </c>
      <c r="L192" s="6"/>
      <c r="M192" s="59"/>
      <c r="N192" s="29"/>
      <c r="O192" s="20"/>
      <c r="P192" s="104"/>
      <c r="Q192" s="3"/>
    </row>
    <row r="193" spans="1:17" ht="20.85" customHeight="1" x14ac:dyDescent="0.35">
      <c r="A193" s="8"/>
      <c r="B193" s="10"/>
      <c r="C193" s="136" t="s">
        <v>328</v>
      </c>
      <c r="D193" s="139" t="s">
        <v>132</v>
      </c>
      <c r="E193" s="238">
        <v>10</v>
      </c>
      <c r="F193" s="8" t="s">
        <v>50</v>
      </c>
      <c r="G193" s="26">
        <v>0</v>
      </c>
      <c r="H193" s="26">
        <v>0</v>
      </c>
      <c r="I193" s="6">
        <v>50</v>
      </c>
      <c r="J193" s="24">
        <f>E193*I193</f>
        <v>500</v>
      </c>
      <c r="K193" s="24">
        <f>H193+J193</f>
        <v>500</v>
      </c>
      <c r="L193" s="6"/>
      <c r="M193" s="59"/>
      <c r="N193" s="29"/>
      <c r="O193" s="20"/>
      <c r="P193" s="104"/>
      <c r="Q193" s="3"/>
    </row>
    <row r="194" spans="1:17" ht="20.85" customHeight="1" x14ac:dyDescent="0.35">
      <c r="A194" s="8"/>
      <c r="B194" s="10"/>
      <c r="C194" s="136" t="s">
        <v>329</v>
      </c>
      <c r="D194" s="39" t="s">
        <v>111</v>
      </c>
      <c r="E194" s="238">
        <v>11</v>
      </c>
      <c r="F194" s="8" t="s">
        <v>50</v>
      </c>
      <c r="G194" s="36">
        <v>1040</v>
      </c>
      <c r="H194" s="41">
        <f>G194*E194</f>
        <v>11440</v>
      </c>
      <c r="I194" s="36">
        <v>83</v>
      </c>
      <c r="J194" s="36">
        <f>I194*E194</f>
        <v>913</v>
      </c>
      <c r="K194" s="36">
        <f>+J194+H194</f>
        <v>12353</v>
      </c>
      <c r="L194" s="6"/>
      <c r="M194" s="59"/>
    </row>
    <row r="195" spans="1:17" ht="20.85" customHeight="1" x14ac:dyDescent="0.35">
      <c r="A195" s="8"/>
      <c r="B195" s="137"/>
      <c r="C195" s="136" t="s">
        <v>330</v>
      </c>
      <c r="D195" s="39" t="s">
        <v>112</v>
      </c>
      <c r="E195" s="238">
        <v>11</v>
      </c>
      <c r="F195" s="8" t="s">
        <v>50</v>
      </c>
      <c r="G195" s="36">
        <v>905</v>
      </c>
      <c r="H195" s="41">
        <f>G195*E195</f>
        <v>9955</v>
      </c>
      <c r="I195" s="36">
        <v>83</v>
      </c>
      <c r="J195" s="36">
        <f>I195*E195</f>
        <v>913</v>
      </c>
      <c r="K195" s="36">
        <f>+J195+H195</f>
        <v>10868</v>
      </c>
      <c r="L195" s="6"/>
      <c r="M195" s="59"/>
    </row>
    <row r="196" spans="1:17" ht="20.85" customHeight="1" x14ac:dyDescent="0.35">
      <c r="A196" s="8"/>
      <c r="B196" s="10"/>
      <c r="C196" s="136" t="s">
        <v>331</v>
      </c>
      <c r="D196" s="11" t="s">
        <v>51</v>
      </c>
      <c r="E196" s="238"/>
      <c r="F196" s="8"/>
      <c r="G196" s="6"/>
      <c r="H196" s="6"/>
      <c r="I196" s="21"/>
      <c r="J196" s="47"/>
      <c r="K196" s="23"/>
      <c r="L196" s="6"/>
      <c r="M196" s="59"/>
    </row>
    <row r="197" spans="1:17" ht="20.85" customHeight="1" x14ac:dyDescent="0.35">
      <c r="A197" s="8"/>
      <c r="B197" s="10"/>
      <c r="C197" s="136"/>
      <c r="D197" s="139" t="s">
        <v>149</v>
      </c>
      <c r="E197" s="238"/>
      <c r="F197" s="8"/>
      <c r="G197" s="6"/>
      <c r="H197" s="6"/>
      <c r="I197" s="26"/>
      <c r="J197" s="27"/>
      <c r="K197" s="23"/>
      <c r="L197" s="6"/>
      <c r="M197" s="59"/>
    </row>
    <row r="198" spans="1:17" ht="20.85" customHeight="1" x14ac:dyDescent="0.35">
      <c r="A198" s="8"/>
      <c r="B198" s="10"/>
      <c r="C198" s="136"/>
      <c r="D198" s="139" t="s">
        <v>189</v>
      </c>
      <c r="E198" s="238">
        <v>395</v>
      </c>
      <c r="F198" s="8" t="s">
        <v>15</v>
      </c>
      <c r="G198" s="36">
        <v>294.85000000000002</v>
      </c>
      <c r="H198" s="41">
        <f>G198*E198</f>
        <v>116465.75000000001</v>
      </c>
      <c r="I198" s="36">
        <v>65.16</v>
      </c>
      <c r="J198" s="36">
        <f>I198*E198</f>
        <v>25738.199999999997</v>
      </c>
      <c r="K198" s="36">
        <f>+J198+H198</f>
        <v>142203.95000000001</v>
      </c>
      <c r="L198" s="6"/>
      <c r="M198" s="59"/>
    </row>
    <row r="199" spans="1:17" ht="20.85" customHeight="1" x14ac:dyDescent="0.35">
      <c r="A199" s="8"/>
      <c r="B199" s="137"/>
      <c r="C199" s="136" t="s">
        <v>332</v>
      </c>
      <c r="D199" s="48" t="s">
        <v>52</v>
      </c>
      <c r="E199" s="238"/>
      <c r="F199" s="8"/>
      <c r="G199" s="6"/>
      <c r="H199" s="6"/>
      <c r="I199" s="26"/>
      <c r="J199" s="27"/>
      <c r="K199" s="23"/>
      <c r="L199" s="6"/>
      <c r="M199" s="59"/>
    </row>
    <row r="200" spans="1:17" ht="20.85" customHeight="1" x14ac:dyDescent="0.35">
      <c r="A200" s="8"/>
      <c r="B200" s="137"/>
      <c r="C200" s="136" t="s">
        <v>14</v>
      </c>
      <c r="D200" s="34" t="s">
        <v>603</v>
      </c>
      <c r="E200" s="87">
        <v>48</v>
      </c>
      <c r="F200" s="8" t="s">
        <v>17</v>
      </c>
      <c r="G200" s="6">
        <v>565</v>
      </c>
      <c r="H200" s="6">
        <f>E200*G200</f>
        <v>27120</v>
      </c>
      <c r="I200" s="6">
        <v>243</v>
      </c>
      <c r="J200" s="24">
        <f>E200*I200</f>
        <v>11664</v>
      </c>
      <c r="K200" s="24">
        <f>H200+J200</f>
        <v>38784</v>
      </c>
      <c r="L200" s="6"/>
      <c r="M200" s="59"/>
    </row>
    <row r="201" spans="1:17" ht="20.85" customHeight="1" x14ac:dyDescent="0.35">
      <c r="A201" s="8"/>
      <c r="B201" s="124"/>
      <c r="C201" s="136" t="s">
        <v>14</v>
      </c>
      <c r="D201" s="34" t="s">
        <v>604</v>
      </c>
      <c r="E201" s="87">
        <v>13</v>
      </c>
      <c r="F201" s="8" t="s">
        <v>17</v>
      </c>
      <c r="G201" s="6">
        <v>725</v>
      </c>
      <c r="H201" s="6">
        <f>E201*G201</f>
        <v>9425</v>
      </c>
      <c r="I201" s="6">
        <v>276</v>
      </c>
      <c r="J201" s="24">
        <f>E201*I201</f>
        <v>3588</v>
      </c>
      <c r="K201" s="24">
        <f>H201+J201</f>
        <v>13013</v>
      </c>
      <c r="L201" s="6"/>
      <c r="M201" s="59"/>
    </row>
    <row r="202" spans="1:17" ht="20.85" customHeight="1" x14ac:dyDescent="0.35">
      <c r="A202" s="8"/>
      <c r="B202" s="384"/>
      <c r="C202" s="215"/>
      <c r="D202" s="401"/>
      <c r="E202" s="87"/>
      <c r="F202" s="8"/>
      <c r="G202" s="6"/>
      <c r="H202" s="6"/>
      <c r="I202" s="6"/>
      <c r="J202" s="24"/>
      <c r="K202" s="24"/>
      <c r="L202" s="6"/>
      <c r="M202" s="59"/>
    </row>
    <row r="203" spans="1:17" ht="20.85" customHeight="1" x14ac:dyDescent="0.35">
      <c r="A203" s="8"/>
      <c r="B203" s="138"/>
      <c r="C203" s="136" t="s">
        <v>333</v>
      </c>
      <c r="D203" s="11" t="s">
        <v>207</v>
      </c>
      <c r="E203" s="87"/>
      <c r="F203" s="8"/>
      <c r="G203" s="6"/>
      <c r="H203" s="6"/>
      <c r="I203" s="6"/>
      <c r="J203" s="24"/>
      <c r="K203" s="24"/>
      <c r="L203" s="9"/>
      <c r="M203" s="59"/>
    </row>
    <row r="204" spans="1:17" ht="20.85" customHeight="1" x14ac:dyDescent="0.35">
      <c r="A204" s="8"/>
      <c r="B204" s="30"/>
      <c r="C204" s="136" t="s">
        <v>62</v>
      </c>
      <c r="D204" s="11" t="s">
        <v>366</v>
      </c>
      <c r="E204" s="87">
        <v>270</v>
      </c>
      <c r="F204" s="8" t="s">
        <v>15</v>
      </c>
      <c r="G204" s="6">
        <v>268</v>
      </c>
      <c r="H204" s="6">
        <f>E204*G204</f>
        <v>72360</v>
      </c>
      <c r="I204" s="6">
        <v>70</v>
      </c>
      <c r="J204" s="24">
        <f>E204*I204</f>
        <v>18900</v>
      </c>
      <c r="K204" s="24">
        <f>H204+J204</f>
        <v>91260</v>
      </c>
      <c r="L204" s="9"/>
      <c r="M204" s="59"/>
    </row>
    <row r="205" spans="1:17" ht="20.85" customHeight="1" x14ac:dyDescent="0.35">
      <c r="A205" s="8"/>
      <c r="B205" s="30"/>
      <c r="C205" s="136" t="s">
        <v>628</v>
      </c>
      <c r="D205" s="11" t="s">
        <v>208</v>
      </c>
      <c r="E205" s="87"/>
      <c r="F205" s="8"/>
      <c r="G205" s="6"/>
      <c r="H205" s="6"/>
      <c r="I205" s="6"/>
      <c r="J205" s="24"/>
      <c r="K205" s="24"/>
      <c r="L205" s="9"/>
      <c r="M205" s="59"/>
    </row>
    <row r="206" spans="1:17" ht="20.85" customHeight="1" x14ac:dyDescent="0.35">
      <c r="A206" s="276"/>
      <c r="B206" s="406"/>
      <c r="C206" s="278"/>
      <c r="D206" s="288" t="s">
        <v>209</v>
      </c>
      <c r="E206" s="284">
        <v>35</v>
      </c>
      <c r="F206" s="276" t="s">
        <v>16</v>
      </c>
      <c r="G206" s="281">
        <v>218</v>
      </c>
      <c r="H206" s="281">
        <f>E206*G206</f>
        <v>7630</v>
      </c>
      <c r="I206" s="281">
        <v>45</v>
      </c>
      <c r="J206" s="282">
        <f>E206*I206</f>
        <v>1575</v>
      </c>
      <c r="K206" s="282">
        <f>H206+J206</f>
        <v>9205</v>
      </c>
      <c r="L206" s="285"/>
      <c r="M206" s="59"/>
    </row>
    <row r="207" spans="1:17" s="83" customFormat="1" ht="20.85" customHeight="1" x14ac:dyDescent="0.3">
      <c r="A207" s="77"/>
      <c r="B207" s="78" t="s">
        <v>62</v>
      </c>
      <c r="C207" s="66" t="s">
        <v>629</v>
      </c>
      <c r="D207" s="79" t="s">
        <v>158</v>
      </c>
      <c r="E207" s="244"/>
      <c r="F207" s="32"/>
      <c r="G207" s="80"/>
      <c r="H207" s="71"/>
      <c r="I207" s="71"/>
      <c r="J207" s="71"/>
      <c r="K207" s="81"/>
      <c r="L207" s="82"/>
    </row>
    <row r="208" spans="1:17" s="83" customFormat="1" ht="20.85" customHeight="1" x14ac:dyDescent="0.3">
      <c r="A208" s="77"/>
      <c r="B208" s="84"/>
      <c r="C208" s="85"/>
      <c r="D208" s="79" t="s">
        <v>159</v>
      </c>
      <c r="E208" s="244"/>
      <c r="F208" s="32"/>
      <c r="G208" s="80"/>
      <c r="H208" s="71"/>
      <c r="I208" s="71"/>
      <c r="J208" s="71"/>
      <c r="K208" s="81"/>
      <c r="L208" s="82"/>
    </row>
    <row r="209" spans="1:17" s="83" customFormat="1" ht="20.85" customHeight="1" x14ac:dyDescent="0.3">
      <c r="A209" s="162"/>
      <c r="B209" s="84"/>
      <c r="C209" s="85" t="s">
        <v>62</v>
      </c>
      <c r="D209" s="79" t="s">
        <v>160</v>
      </c>
      <c r="E209" s="247"/>
      <c r="F209" s="78"/>
      <c r="G209" s="99"/>
      <c r="H209" s="167"/>
      <c r="I209" s="167"/>
      <c r="J209" s="167"/>
      <c r="K209" s="193"/>
      <c r="L209" s="82"/>
    </row>
    <row r="210" spans="1:17" s="83" customFormat="1" ht="20.85" customHeight="1" x14ac:dyDescent="0.3">
      <c r="A210" s="77"/>
      <c r="B210" s="84"/>
      <c r="C210" s="85"/>
      <c r="D210" s="79" t="s">
        <v>161</v>
      </c>
      <c r="E210" s="244">
        <v>10</v>
      </c>
      <c r="F210" s="32" t="s">
        <v>26</v>
      </c>
      <c r="G210" s="80">
        <v>501</v>
      </c>
      <c r="H210" s="80">
        <f>+E210*G210</f>
        <v>5010</v>
      </c>
      <c r="I210" s="86">
        <v>115</v>
      </c>
      <c r="J210" s="80">
        <f>+E210*I210</f>
        <v>1150</v>
      </c>
      <c r="K210" s="80">
        <f>+H210+J210</f>
        <v>6160</v>
      </c>
      <c r="L210" s="82"/>
    </row>
    <row r="211" spans="1:17" ht="20.85" customHeight="1" x14ac:dyDescent="0.35">
      <c r="A211" s="8"/>
      <c r="B211" s="137"/>
      <c r="C211" s="136" t="s">
        <v>334</v>
      </c>
      <c r="D211" s="11" t="s">
        <v>166</v>
      </c>
      <c r="E211" s="238"/>
      <c r="F211" s="8"/>
      <c r="G211" s="21"/>
      <c r="H211" s="21"/>
      <c r="I211" s="26"/>
      <c r="J211" s="27"/>
      <c r="K211" s="23"/>
      <c r="L211" s="6"/>
      <c r="M211" s="59"/>
      <c r="O211" s="3"/>
    </row>
    <row r="212" spans="1:17" ht="20.85" customHeight="1" x14ac:dyDescent="0.35">
      <c r="A212" s="8"/>
      <c r="B212" s="137"/>
      <c r="C212" s="136" t="s">
        <v>14</v>
      </c>
      <c r="D212" s="39" t="s">
        <v>613</v>
      </c>
      <c r="E212" s="238"/>
      <c r="F212" s="8"/>
      <c r="G212" s="21"/>
      <c r="H212" s="21"/>
      <c r="I212" s="26"/>
      <c r="J212" s="27"/>
      <c r="K212" s="23"/>
      <c r="L212" s="6"/>
      <c r="M212" s="59"/>
      <c r="O212" s="3"/>
    </row>
    <row r="213" spans="1:17" ht="20.85" customHeight="1" x14ac:dyDescent="0.35">
      <c r="A213" s="8"/>
      <c r="B213" s="10"/>
      <c r="C213" s="136"/>
      <c r="D213" s="39" t="s">
        <v>163</v>
      </c>
      <c r="E213" s="238">
        <v>100</v>
      </c>
      <c r="F213" s="8" t="s">
        <v>16</v>
      </c>
      <c r="G213" s="21">
        <v>12</v>
      </c>
      <c r="H213" s="6">
        <f>E213*G213</f>
        <v>1200</v>
      </c>
      <c r="I213" s="26">
        <v>0</v>
      </c>
      <c r="J213" s="27">
        <v>0</v>
      </c>
      <c r="K213" s="24">
        <f>H213+J213</f>
        <v>1200</v>
      </c>
      <c r="L213" s="6"/>
      <c r="M213" s="59"/>
      <c r="N213" s="29"/>
      <c r="O213" s="20"/>
      <c r="P213" s="104"/>
      <c r="Q213" s="3"/>
    </row>
    <row r="214" spans="1:17" ht="20.85" customHeight="1" x14ac:dyDescent="0.35">
      <c r="A214" s="8"/>
      <c r="B214" s="10"/>
      <c r="C214" s="136" t="s">
        <v>14</v>
      </c>
      <c r="D214" s="11" t="s">
        <v>167</v>
      </c>
      <c r="E214" s="238">
        <v>10</v>
      </c>
      <c r="F214" s="8" t="s">
        <v>17</v>
      </c>
      <c r="G214" s="21">
        <v>40</v>
      </c>
      <c r="H214" s="6">
        <f>E214*G214</f>
        <v>400</v>
      </c>
      <c r="I214" s="26">
        <v>0</v>
      </c>
      <c r="J214" s="27">
        <v>0</v>
      </c>
      <c r="K214" s="24">
        <f>H214+J214</f>
        <v>400</v>
      </c>
      <c r="L214" s="6"/>
      <c r="M214" s="59"/>
    </row>
    <row r="215" spans="1:17" ht="20.85" customHeight="1" x14ac:dyDescent="0.35">
      <c r="A215" s="8"/>
      <c r="B215" s="10"/>
      <c r="C215" s="136" t="s">
        <v>14</v>
      </c>
      <c r="D215" s="11" t="s">
        <v>168</v>
      </c>
      <c r="E215" s="238">
        <v>20</v>
      </c>
      <c r="F215" s="8" t="s">
        <v>30</v>
      </c>
      <c r="G215" s="21">
        <v>9</v>
      </c>
      <c r="H215" s="6">
        <f>E215*G215</f>
        <v>180</v>
      </c>
      <c r="I215" s="26">
        <v>0</v>
      </c>
      <c r="J215" s="27">
        <v>0</v>
      </c>
      <c r="K215" s="24">
        <f>H215+J215</f>
        <v>180</v>
      </c>
      <c r="L215" s="6"/>
      <c r="M215" s="59"/>
    </row>
    <row r="216" spans="1:17" ht="20.85" customHeight="1" x14ac:dyDescent="0.35">
      <c r="A216" s="8"/>
      <c r="B216" s="10"/>
      <c r="C216" s="136" t="s">
        <v>14</v>
      </c>
      <c r="D216" s="11" t="s">
        <v>63</v>
      </c>
      <c r="E216" s="238">
        <v>10</v>
      </c>
      <c r="F216" s="8" t="s">
        <v>42</v>
      </c>
      <c r="G216" s="21">
        <v>23</v>
      </c>
      <c r="H216" s="6">
        <f>E216*G216</f>
        <v>230</v>
      </c>
      <c r="I216" s="26">
        <v>0</v>
      </c>
      <c r="J216" s="27">
        <v>0</v>
      </c>
      <c r="K216" s="24">
        <f>H216+J216</f>
        <v>230</v>
      </c>
      <c r="L216" s="6"/>
      <c r="M216" s="59"/>
    </row>
    <row r="217" spans="1:17" ht="20.85" customHeight="1" x14ac:dyDescent="0.35">
      <c r="A217" s="8"/>
      <c r="B217" s="10"/>
      <c r="C217" s="136" t="s">
        <v>335</v>
      </c>
      <c r="D217" s="11" t="s">
        <v>138</v>
      </c>
      <c r="E217" s="238"/>
      <c r="F217" s="8"/>
      <c r="G217" s="21"/>
      <c r="H217" s="6"/>
      <c r="I217" s="26"/>
      <c r="J217" s="27"/>
      <c r="K217" s="24"/>
      <c r="L217" s="6"/>
      <c r="M217" s="59"/>
    </row>
    <row r="218" spans="1:17" ht="20.85" customHeight="1" x14ac:dyDescent="0.35">
      <c r="A218" s="8"/>
      <c r="B218" s="137"/>
      <c r="C218" s="136" t="s">
        <v>62</v>
      </c>
      <c r="D218" s="11" t="s">
        <v>137</v>
      </c>
      <c r="E218" s="238">
        <v>35</v>
      </c>
      <c r="F218" s="8" t="s">
        <v>16</v>
      </c>
      <c r="G218" s="21">
        <v>222</v>
      </c>
      <c r="H218" s="6">
        <f>E218*G218</f>
        <v>7770</v>
      </c>
      <c r="I218" s="6">
        <v>50</v>
      </c>
      <c r="J218" s="24">
        <f>E218*I218</f>
        <v>1750</v>
      </c>
      <c r="K218" s="24">
        <f>H218+J218</f>
        <v>9520</v>
      </c>
      <c r="L218" s="6"/>
      <c r="M218" s="59"/>
    </row>
    <row r="219" spans="1:17" ht="20.85" customHeight="1" x14ac:dyDescent="0.35">
      <c r="A219" s="8"/>
      <c r="B219" s="10"/>
      <c r="C219" s="136" t="s">
        <v>336</v>
      </c>
      <c r="D219" s="11" t="s">
        <v>190</v>
      </c>
      <c r="E219" s="238"/>
      <c r="F219" s="8"/>
      <c r="G219" s="21"/>
      <c r="H219" s="6"/>
      <c r="I219" s="6"/>
      <c r="J219" s="23"/>
      <c r="K219" s="23"/>
      <c r="L219" s="6"/>
      <c r="M219" s="59"/>
      <c r="N219" s="64"/>
    </row>
    <row r="220" spans="1:17" ht="20.85" customHeight="1" x14ac:dyDescent="0.35">
      <c r="A220" s="8"/>
      <c r="B220" s="10"/>
      <c r="C220" s="136" t="s">
        <v>62</v>
      </c>
      <c r="D220" s="11" t="s">
        <v>192</v>
      </c>
      <c r="E220" s="238">
        <v>20</v>
      </c>
      <c r="F220" s="8" t="s">
        <v>15</v>
      </c>
      <c r="G220" s="21">
        <v>56</v>
      </c>
      <c r="H220" s="6">
        <f>E220*G220</f>
        <v>1120</v>
      </c>
      <c r="I220" s="6">
        <v>34</v>
      </c>
      <c r="J220" s="24">
        <f>E220*I220</f>
        <v>680</v>
      </c>
      <c r="K220" s="24">
        <f>H220+J220</f>
        <v>1800</v>
      </c>
      <c r="L220" s="6"/>
      <c r="M220" s="59"/>
      <c r="N220" s="88"/>
    </row>
    <row r="221" spans="1:17" ht="20.85" customHeight="1" x14ac:dyDescent="0.35">
      <c r="A221" s="8"/>
      <c r="B221" s="10"/>
      <c r="C221" s="136" t="s">
        <v>337</v>
      </c>
      <c r="D221" s="11" t="s">
        <v>193</v>
      </c>
      <c r="E221" s="238"/>
      <c r="F221" s="8"/>
      <c r="G221" s="21"/>
      <c r="H221" s="6"/>
      <c r="I221" s="6"/>
      <c r="J221" s="24"/>
      <c r="K221" s="24"/>
      <c r="L221" s="6"/>
      <c r="M221" s="59"/>
      <c r="N221" s="88"/>
    </row>
    <row r="222" spans="1:17" ht="20.85" customHeight="1" x14ac:dyDescent="0.35">
      <c r="A222" s="8"/>
      <c r="B222" s="10"/>
      <c r="C222" s="136" t="s">
        <v>62</v>
      </c>
      <c r="D222" s="11" t="s">
        <v>191</v>
      </c>
      <c r="E222" s="238">
        <v>270</v>
      </c>
      <c r="F222" s="8" t="s">
        <v>15</v>
      </c>
      <c r="G222" s="21">
        <v>77</v>
      </c>
      <c r="H222" s="6">
        <f>E222*G222</f>
        <v>20790</v>
      </c>
      <c r="I222" s="6">
        <v>38</v>
      </c>
      <c r="J222" s="24">
        <f>E222*I222</f>
        <v>10260</v>
      </c>
      <c r="K222" s="24">
        <f>H222+J222</f>
        <v>31050</v>
      </c>
      <c r="L222" s="6"/>
      <c r="M222" s="59"/>
      <c r="N222" s="3"/>
    </row>
    <row r="223" spans="1:17" ht="20.85" customHeight="1" x14ac:dyDescent="0.35">
      <c r="A223" s="8"/>
      <c r="B223" s="137"/>
      <c r="C223" s="136"/>
      <c r="D223" s="127" t="s">
        <v>338</v>
      </c>
      <c r="E223" s="87"/>
      <c r="F223" s="8"/>
      <c r="G223" s="21"/>
      <c r="H223" s="21"/>
      <c r="I223" s="6"/>
      <c r="J223" s="23"/>
      <c r="K223" s="44">
        <f>SUM(K192:K222)</f>
        <v>372296.95</v>
      </c>
      <c r="L223" s="6"/>
      <c r="M223" s="59"/>
    </row>
    <row r="224" spans="1:17" ht="20.85" customHeight="1" x14ac:dyDescent="0.35">
      <c r="A224" s="8"/>
      <c r="B224" s="116">
        <v>1.1599999999999999</v>
      </c>
      <c r="C224" s="433" t="s">
        <v>53</v>
      </c>
      <c r="D224" s="434"/>
      <c r="E224" s="87"/>
      <c r="F224" s="8"/>
      <c r="G224" s="26"/>
      <c r="H224" s="26"/>
      <c r="I224" s="6"/>
      <c r="J224" s="23"/>
      <c r="K224" s="23"/>
      <c r="L224" s="92" t="s">
        <v>591</v>
      </c>
      <c r="M224" s="59"/>
    </row>
    <row r="225" spans="1:14" ht="20.85" customHeight="1" x14ac:dyDescent="0.35">
      <c r="A225" s="8"/>
      <c r="B225" s="125"/>
      <c r="C225" s="136" t="s">
        <v>341</v>
      </c>
      <c r="D225" s="11" t="s">
        <v>54</v>
      </c>
      <c r="E225" s="238"/>
      <c r="F225" s="8"/>
      <c r="G225" s="21"/>
      <c r="H225" s="21"/>
      <c r="I225" s="6"/>
      <c r="J225" s="23"/>
      <c r="K225" s="23"/>
      <c r="L225" s="6"/>
      <c r="M225" s="59"/>
    </row>
    <row r="226" spans="1:14" ht="20.85" customHeight="1" x14ac:dyDescent="0.35">
      <c r="A226" s="276"/>
      <c r="B226" s="277"/>
      <c r="C226" s="278" t="s">
        <v>14</v>
      </c>
      <c r="D226" s="288" t="s">
        <v>20</v>
      </c>
      <c r="E226" s="284">
        <v>20</v>
      </c>
      <c r="F226" s="276" t="s">
        <v>15</v>
      </c>
      <c r="G226" s="290">
        <v>0</v>
      </c>
      <c r="H226" s="290">
        <v>0</v>
      </c>
      <c r="I226" s="281">
        <v>40</v>
      </c>
      <c r="J226" s="282">
        <f>E226*I226</f>
        <v>800</v>
      </c>
      <c r="K226" s="374">
        <f>+J226+H226</f>
        <v>800</v>
      </c>
      <c r="L226" s="281"/>
      <c r="M226" s="59"/>
    </row>
    <row r="227" spans="1:14" ht="20.85" customHeight="1" x14ac:dyDescent="0.35">
      <c r="A227" s="8"/>
      <c r="B227" s="125"/>
      <c r="C227" s="136" t="s">
        <v>14</v>
      </c>
      <c r="D227" s="49" t="s">
        <v>106</v>
      </c>
      <c r="E227" s="87">
        <v>10</v>
      </c>
      <c r="F227" s="8" t="s">
        <v>26</v>
      </c>
      <c r="G227" s="27">
        <v>0</v>
      </c>
      <c r="H227" s="27">
        <v>0</v>
      </c>
      <c r="I227" s="6">
        <v>70</v>
      </c>
      <c r="J227" s="24">
        <f>E227*I227</f>
        <v>700</v>
      </c>
      <c r="K227" s="36">
        <f>+J227+H227</f>
        <v>700</v>
      </c>
      <c r="L227" s="6"/>
      <c r="M227" s="59"/>
    </row>
    <row r="228" spans="1:14" s="103" customFormat="1" ht="20.85" customHeight="1" x14ac:dyDescent="0.3">
      <c r="A228" s="89"/>
      <c r="B228" s="78"/>
      <c r="C228" s="66" t="s">
        <v>14</v>
      </c>
      <c r="D228" s="67" t="s">
        <v>205</v>
      </c>
      <c r="E228" s="236">
        <v>10</v>
      </c>
      <c r="F228" s="100" t="s">
        <v>59</v>
      </c>
      <c r="G228" s="86" t="s">
        <v>14</v>
      </c>
      <c r="H228" s="86" t="s">
        <v>14</v>
      </c>
      <c r="I228" s="101">
        <v>800</v>
      </c>
      <c r="J228" s="80">
        <f>+E228*I228</f>
        <v>8000</v>
      </c>
      <c r="K228" s="80">
        <f>E228*I228</f>
        <v>8000</v>
      </c>
      <c r="L228" s="92"/>
      <c r="M228" s="102"/>
    </row>
    <row r="229" spans="1:14" ht="20.85" customHeight="1" x14ac:dyDescent="0.35">
      <c r="A229" s="214"/>
      <c r="B229" s="214"/>
      <c r="C229" s="215" t="s">
        <v>14</v>
      </c>
      <c r="D229" s="40" t="s">
        <v>96</v>
      </c>
      <c r="E229" s="117">
        <v>3.85</v>
      </c>
      <c r="F229" s="214" t="s">
        <v>49</v>
      </c>
      <c r="G229" s="349">
        <v>0</v>
      </c>
      <c r="H229" s="349">
        <v>0</v>
      </c>
      <c r="I229" s="65">
        <v>125</v>
      </c>
      <c r="J229" s="22">
        <v>300</v>
      </c>
      <c r="K229" s="96">
        <f>+J229+H229</f>
        <v>300</v>
      </c>
      <c r="L229" s="6"/>
      <c r="M229" s="59"/>
    </row>
    <row r="230" spans="1:14" ht="20.85" customHeight="1" x14ac:dyDescent="0.35">
      <c r="A230" s="8"/>
      <c r="B230" s="136"/>
      <c r="C230" s="136" t="s">
        <v>14</v>
      </c>
      <c r="D230" s="39" t="s">
        <v>95</v>
      </c>
      <c r="E230" s="35">
        <v>11</v>
      </c>
      <c r="F230" s="35" t="s">
        <v>50</v>
      </c>
      <c r="G230" s="36">
        <v>1040</v>
      </c>
      <c r="H230" s="41">
        <f>+G230*E230</f>
        <v>11440</v>
      </c>
      <c r="I230" s="36">
        <v>83</v>
      </c>
      <c r="J230" s="36">
        <f>+I230*E230</f>
        <v>913</v>
      </c>
      <c r="K230" s="36">
        <f>+J230+H230</f>
        <v>12353</v>
      </c>
      <c r="L230" s="9"/>
      <c r="M230" s="59"/>
    </row>
    <row r="231" spans="1:14" ht="20.85" customHeight="1" x14ac:dyDescent="0.35">
      <c r="A231" s="8"/>
      <c r="B231" s="22"/>
      <c r="C231" s="136" t="s">
        <v>14</v>
      </c>
      <c r="D231" s="11" t="s">
        <v>195</v>
      </c>
      <c r="E231" s="238"/>
      <c r="F231" s="8"/>
      <c r="G231" s="26"/>
      <c r="H231" s="26"/>
      <c r="I231" s="6"/>
      <c r="J231" s="23"/>
      <c r="K231" s="23"/>
      <c r="L231" s="9"/>
      <c r="M231" s="59"/>
    </row>
    <row r="232" spans="1:14" ht="20.85" customHeight="1" x14ac:dyDescent="0.35">
      <c r="A232" s="8"/>
      <c r="B232" s="22"/>
      <c r="C232" s="136"/>
      <c r="D232" s="11" t="s">
        <v>196</v>
      </c>
      <c r="E232" s="238"/>
      <c r="F232" s="8"/>
      <c r="G232" s="26"/>
      <c r="H232" s="26"/>
      <c r="I232" s="6"/>
      <c r="J232" s="23"/>
      <c r="K232" s="23"/>
      <c r="L232" s="9"/>
      <c r="M232" s="59"/>
    </row>
    <row r="233" spans="1:14" ht="20.85" customHeight="1" x14ac:dyDescent="0.35">
      <c r="A233" s="8"/>
      <c r="B233" s="135"/>
      <c r="C233" s="136"/>
      <c r="D233" s="11" t="s">
        <v>197</v>
      </c>
      <c r="E233" s="238">
        <v>73</v>
      </c>
      <c r="F233" s="8" t="s">
        <v>16</v>
      </c>
      <c r="G233" s="6">
        <v>477</v>
      </c>
      <c r="H233" s="6">
        <f>E233*G233</f>
        <v>34821</v>
      </c>
      <c r="I233" s="23" t="s">
        <v>14</v>
      </c>
      <c r="J233" s="23" t="s">
        <v>14</v>
      </c>
      <c r="K233" s="24">
        <f>E233*G233</f>
        <v>34821</v>
      </c>
      <c r="L233" s="6"/>
      <c r="M233" s="59"/>
    </row>
    <row r="234" spans="1:14" ht="20.85" customHeight="1" x14ac:dyDescent="0.35">
      <c r="A234" s="8"/>
      <c r="B234" s="135"/>
      <c r="C234" s="136" t="s">
        <v>342</v>
      </c>
      <c r="D234" s="11" t="s">
        <v>55</v>
      </c>
      <c r="E234" s="238"/>
      <c r="F234" s="8"/>
      <c r="G234" s="21"/>
      <c r="H234" s="21"/>
      <c r="I234" s="6"/>
      <c r="J234" s="23"/>
      <c r="K234" s="23"/>
      <c r="L234" s="6"/>
      <c r="M234" s="59"/>
    </row>
    <row r="235" spans="1:14" ht="20.85" customHeight="1" x14ac:dyDescent="0.35">
      <c r="A235" s="8"/>
      <c r="B235" s="135"/>
      <c r="C235" s="136" t="s">
        <v>14</v>
      </c>
      <c r="D235" s="11" t="s">
        <v>83</v>
      </c>
      <c r="E235" s="87">
        <v>123</v>
      </c>
      <c r="F235" s="8" t="s">
        <v>15</v>
      </c>
      <c r="G235" s="26">
        <v>0</v>
      </c>
      <c r="H235" s="26">
        <v>0</v>
      </c>
      <c r="I235" s="6">
        <v>25</v>
      </c>
      <c r="J235" s="23">
        <f>E235*I235</f>
        <v>3075</v>
      </c>
      <c r="K235" s="24">
        <f>H235+J235</f>
        <v>3075</v>
      </c>
      <c r="L235" s="6"/>
      <c r="M235" s="59"/>
    </row>
    <row r="236" spans="1:14" ht="20.85" customHeight="1" x14ac:dyDescent="0.35">
      <c r="A236" s="8"/>
      <c r="B236" s="135"/>
      <c r="C236" s="136" t="s">
        <v>14</v>
      </c>
      <c r="D236" s="11" t="s">
        <v>107</v>
      </c>
      <c r="E236" s="87">
        <v>123</v>
      </c>
      <c r="F236" s="8" t="s">
        <v>15</v>
      </c>
      <c r="G236" s="26">
        <v>0</v>
      </c>
      <c r="H236" s="26">
        <v>0</v>
      </c>
      <c r="I236" s="6">
        <v>60</v>
      </c>
      <c r="J236" s="23">
        <f>E236*I236</f>
        <v>7380</v>
      </c>
      <c r="K236" s="24">
        <f>H236+J236</f>
        <v>7380</v>
      </c>
      <c r="L236" s="6"/>
      <c r="M236" s="59"/>
    </row>
    <row r="237" spans="1:14" ht="20.85" customHeight="1" x14ac:dyDescent="0.35">
      <c r="A237" s="8"/>
      <c r="B237" s="135"/>
      <c r="C237" s="136" t="s">
        <v>14</v>
      </c>
      <c r="D237" s="34" t="s">
        <v>605</v>
      </c>
      <c r="E237" s="238">
        <v>11</v>
      </c>
      <c r="F237" s="8" t="s">
        <v>17</v>
      </c>
      <c r="G237" s="6">
        <v>725</v>
      </c>
      <c r="H237" s="6">
        <f>E237*G237</f>
        <v>7975</v>
      </c>
      <c r="I237" s="6">
        <v>276</v>
      </c>
      <c r="J237" s="24">
        <f>E237*I237</f>
        <v>3036</v>
      </c>
      <c r="K237" s="24">
        <f>H237+J237</f>
        <v>11011</v>
      </c>
      <c r="L237" s="6"/>
      <c r="M237" s="59"/>
      <c r="N237" s="3"/>
    </row>
    <row r="238" spans="1:14" ht="20.85" customHeight="1" x14ac:dyDescent="0.35">
      <c r="A238" s="8"/>
      <c r="B238" s="126"/>
      <c r="C238" s="136" t="s">
        <v>14</v>
      </c>
      <c r="D238" s="34" t="s">
        <v>603</v>
      </c>
      <c r="E238" s="87">
        <v>42</v>
      </c>
      <c r="F238" s="8" t="s">
        <v>17</v>
      </c>
      <c r="G238" s="6">
        <v>565</v>
      </c>
      <c r="H238" s="6">
        <f>E238*G238</f>
        <v>23730</v>
      </c>
      <c r="I238" s="6">
        <v>243</v>
      </c>
      <c r="J238" s="24">
        <f>E238*I238</f>
        <v>10206</v>
      </c>
      <c r="K238" s="24">
        <f>H238+J238</f>
        <v>33936</v>
      </c>
      <c r="L238" s="6"/>
      <c r="M238" s="59"/>
    </row>
    <row r="239" spans="1:14" ht="20.85" customHeight="1" x14ac:dyDescent="0.35">
      <c r="A239" s="8"/>
      <c r="B239" s="135"/>
      <c r="C239" s="136" t="s">
        <v>14</v>
      </c>
      <c r="D239" s="11" t="s">
        <v>207</v>
      </c>
      <c r="E239" s="87"/>
      <c r="F239" s="8"/>
      <c r="G239" s="6"/>
      <c r="H239" s="6"/>
      <c r="I239" s="6"/>
      <c r="J239" s="24"/>
      <c r="K239" s="24"/>
      <c r="L239" s="6"/>
      <c r="M239" s="59"/>
      <c r="N239" s="3"/>
    </row>
    <row r="240" spans="1:14" ht="20.85" customHeight="1" x14ac:dyDescent="0.35">
      <c r="A240" s="8"/>
      <c r="B240" s="214"/>
      <c r="C240" s="215"/>
      <c r="D240" s="11" t="s">
        <v>366</v>
      </c>
      <c r="E240" s="87">
        <v>216</v>
      </c>
      <c r="F240" s="8" t="s">
        <v>15</v>
      </c>
      <c r="G240" s="6">
        <v>268</v>
      </c>
      <c r="H240" s="6">
        <f>E240*G240</f>
        <v>57888</v>
      </c>
      <c r="I240" s="6">
        <v>70</v>
      </c>
      <c r="J240" s="24">
        <f>E240*I240</f>
        <v>15120</v>
      </c>
      <c r="K240" s="24">
        <f>H240+J240</f>
        <v>73008</v>
      </c>
      <c r="L240" s="6"/>
      <c r="M240" s="59"/>
    </row>
    <row r="241" spans="1:13" ht="20.85" customHeight="1" x14ac:dyDescent="0.35">
      <c r="A241" s="8"/>
      <c r="B241" s="135"/>
      <c r="C241" s="136" t="s">
        <v>14</v>
      </c>
      <c r="D241" s="11" t="s">
        <v>208</v>
      </c>
      <c r="E241" s="87"/>
      <c r="F241" s="8"/>
      <c r="G241" s="6"/>
      <c r="H241" s="6"/>
      <c r="I241" s="6"/>
      <c r="J241" s="24"/>
      <c r="K241" s="24"/>
      <c r="L241" s="6"/>
      <c r="M241" s="59"/>
    </row>
    <row r="242" spans="1:13" ht="20.85" customHeight="1" x14ac:dyDescent="0.35">
      <c r="A242" s="8"/>
      <c r="B242" s="135"/>
      <c r="C242" s="136"/>
      <c r="D242" s="11" t="s">
        <v>209</v>
      </c>
      <c r="E242" s="87">
        <v>35</v>
      </c>
      <c r="F242" s="8" t="s">
        <v>16</v>
      </c>
      <c r="G242" s="6">
        <v>222</v>
      </c>
      <c r="H242" s="6">
        <f>E242*G242</f>
        <v>7770</v>
      </c>
      <c r="I242" s="6">
        <v>45</v>
      </c>
      <c r="J242" s="24">
        <f>E242*I242</f>
        <v>1575</v>
      </c>
      <c r="K242" s="24">
        <f>H242+J242</f>
        <v>9345</v>
      </c>
      <c r="L242" s="6"/>
      <c r="M242" s="59"/>
    </row>
    <row r="243" spans="1:13" ht="20.85" customHeight="1" x14ac:dyDescent="0.35">
      <c r="A243" s="8"/>
      <c r="B243" s="135"/>
      <c r="C243" s="136" t="s">
        <v>14</v>
      </c>
      <c r="D243" s="11" t="s">
        <v>371</v>
      </c>
      <c r="E243" s="238">
        <v>50</v>
      </c>
      <c r="F243" s="8" t="s">
        <v>16</v>
      </c>
      <c r="G243" s="6">
        <v>104</v>
      </c>
      <c r="H243" s="6">
        <f>E243*G243</f>
        <v>5200</v>
      </c>
      <c r="I243" s="6">
        <v>45</v>
      </c>
      <c r="J243" s="24">
        <f>E243*I243</f>
        <v>2250</v>
      </c>
      <c r="K243" s="24">
        <f>H243+J243</f>
        <v>7450</v>
      </c>
      <c r="L243" s="6"/>
      <c r="M243" s="59"/>
    </row>
    <row r="244" spans="1:13" ht="20.85" customHeight="1" x14ac:dyDescent="0.35">
      <c r="A244" s="8"/>
      <c r="B244" s="126"/>
      <c r="C244" s="136" t="s">
        <v>343</v>
      </c>
      <c r="D244" s="2" t="s">
        <v>372</v>
      </c>
      <c r="E244" s="87"/>
      <c r="F244" s="8"/>
      <c r="G244" s="9"/>
      <c r="H244" s="9"/>
      <c r="I244" s="6"/>
      <c r="J244" s="23"/>
      <c r="K244" s="23"/>
      <c r="L244" s="9"/>
      <c r="M244" s="59"/>
    </row>
    <row r="245" spans="1:13" ht="20.85" customHeight="1" x14ac:dyDescent="0.35">
      <c r="A245" s="8"/>
      <c r="B245" s="126"/>
      <c r="C245" s="136"/>
      <c r="D245" s="2" t="s">
        <v>139</v>
      </c>
      <c r="E245" s="87">
        <v>120</v>
      </c>
      <c r="F245" s="8" t="s">
        <v>15</v>
      </c>
      <c r="G245" s="6">
        <v>322</v>
      </c>
      <c r="H245" s="6">
        <f>E245*G245</f>
        <v>38640</v>
      </c>
      <c r="I245" s="6">
        <v>75</v>
      </c>
      <c r="J245" s="24">
        <f>E245*I245</f>
        <v>9000</v>
      </c>
      <c r="K245" s="24">
        <f>H245+J245</f>
        <v>47640</v>
      </c>
      <c r="L245" s="9"/>
      <c r="M245" s="59"/>
    </row>
    <row r="246" spans="1:13" ht="20.85" customHeight="1" x14ac:dyDescent="0.35">
      <c r="A246" s="276"/>
      <c r="B246" s="277"/>
      <c r="C246" s="278" t="s">
        <v>344</v>
      </c>
      <c r="D246" s="288" t="s">
        <v>56</v>
      </c>
      <c r="E246" s="280"/>
      <c r="F246" s="276"/>
      <c r="G246" s="286"/>
      <c r="H246" s="286"/>
      <c r="I246" s="289"/>
      <c r="J246" s="290"/>
      <c r="K246" s="287"/>
      <c r="L246" s="281"/>
      <c r="M246" s="59"/>
    </row>
    <row r="247" spans="1:13" ht="20.85" customHeight="1" x14ac:dyDescent="0.35">
      <c r="A247" s="8"/>
      <c r="B247" s="135"/>
      <c r="C247" s="136" t="s">
        <v>14</v>
      </c>
      <c r="D247" s="11" t="s">
        <v>51</v>
      </c>
      <c r="E247" s="238"/>
      <c r="F247" s="8"/>
      <c r="G247" s="21"/>
      <c r="H247" s="21"/>
      <c r="I247" s="6"/>
      <c r="J247" s="23"/>
      <c r="K247" s="23"/>
      <c r="L247" s="6"/>
      <c r="M247" s="59"/>
    </row>
    <row r="248" spans="1:13" ht="20.85" customHeight="1" x14ac:dyDescent="0.35">
      <c r="A248" s="8"/>
      <c r="B248" s="214"/>
      <c r="C248" s="215"/>
      <c r="D248" s="11" t="s">
        <v>149</v>
      </c>
      <c r="E248" s="238"/>
      <c r="F248" s="8"/>
      <c r="G248" s="6"/>
      <c r="H248" s="6"/>
      <c r="I248" s="21"/>
      <c r="J248" s="47"/>
      <c r="K248" s="23"/>
      <c r="L248" s="6"/>
      <c r="M248" s="59"/>
    </row>
    <row r="249" spans="1:13" ht="20.85" customHeight="1" x14ac:dyDescent="0.35">
      <c r="A249" s="214"/>
      <c r="B249" s="214"/>
      <c r="C249" s="215"/>
      <c r="D249" s="2" t="s">
        <v>84</v>
      </c>
      <c r="E249" s="245">
        <v>122</v>
      </c>
      <c r="F249" s="214" t="s">
        <v>15</v>
      </c>
      <c r="G249" s="96">
        <v>294.85000000000002</v>
      </c>
      <c r="H249" s="354">
        <f>G249*E249</f>
        <v>35971.700000000004</v>
      </c>
      <c r="I249" s="96">
        <v>65.16</v>
      </c>
      <c r="J249" s="96">
        <f>I249*E249</f>
        <v>7949.5199999999995</v>
      </c>
      <c r="K249" s="96">
        <f>+J249+H249</f>
        <v>43921.22</v>
      </c>
      <c r="L249" s="6"/>
      <c r="M249" s="59"/>
    </row>
    <row r="250" spans="1:13" ht="20.85" customHeight="1" x14ac:dyDescent="0.35">
      <c r="A250" s="8"/>
      <c r="B250" s="135"/>
      <c r="C250" s="136" t="s">
        <v>14</v>
      </c>
      <c r="D250" s="40" t="s">
        <v>92</v>
      </c>
      <c r="E250" s="238"/>
      <c r="F250" s="8"/>
      <c r="G250" s="21"/>
      <c r="H250" s="21"/>
      <c r="I250" s="6"/>
      <c r="J250" s="23"/>
      <c r="K250" s="23"/>
      <c r="L250" s="6"/>
      <c r="M250" s="59"/>
    </row>
    <row r="251" spans="1:13" ht="20.85" customHeight="1" x14ac:dyDescent="0.35">
      <c r="A251" s="8"/>
      <c r="B251" s="135"/>
      <c r="C251" s="136"/>
      <c r="D251" s="37" t="s">
        <v>93</v>
      </c>
      <c r="E251" s="238">
        <v>140</v>
      </c>
      <c r="F251" s="8" t="s">
        <v>15</v>
      </c>
      <c r="G251" s="21">
        <v>305</v>
      </c>
      <c r="H251" s="6">
        <f>E251*G251</f>
        <v>42700</v>
      </c>
      <c r="I251" s="6">
        <v>158</v>
      </c>
      <c r="J251" s="24">
        <f>E251*I251</f>
        <v>22120</v>
      </c>
      <c r="K251" s="24">
        <f>H251+J251</f>
        <v>64820</v>
      </c>
      <c r="L251" s="6"/>
      <c r="M251" s="59"/>
    </row>
    <row r="252" spans="1:13" ht="20.85" customHeight="1" x14ac:dyDescent="0.35">
      <c r="A252" s="8"/>
      <c r="B252" s="136"/>
      <c r="C252" s="136" t="s">
        <v>14</v>
      </c>
      <c r="D252" s="2" t="s">
        <v>51</v>
      </c>
      <c r="E252" s="87"/>
      <c r="F252" s="8"/>
      <c r="G252" s="6"/>
      <c r="H252" s="6"/>
      <c r="I252" s="6"/>
      <c r="J252" s="23"/>
      <c r="K252" s="23"/>
      <c r="L252" s="9"/>
      <c r="M252" s="59"/>
    </row>
    <row r="253" spans="1:13" ht="20.85" customHeight="1" x14ac:dyDescent="0.35">
      <c r="A253" s="8"/>
      <c r="B253" s="136"/>
      <c r="C253" s="136"/>
      <c r="D253" s="2" t="s">
        <v>150</v>
      </c>
      <c r="E253" s="238"/>
      <c r="F253" s="8"/>
      <c r="G253" s="6"/>
      <c r="H253" s="6"/>
      <c r="I253" s="6"/>
      <c r="J253" s="23"/>
      <c r="K253" s="23"/>
      <c r="L253" s="9"/>
      <c r="M253" s="59"/>
    </row>
    <row r="254" spans="1:13" ht="20.85" customHeight="1" x14ac:dyDescent="0.35">
      <c r="A254" s="8"/>
      <c r="B254" s="136"/>
      <c r="C254" s="136"/>
      <c r="D254" s="2" t="s">
        <v>110</v>
      </c>
      <c r="E254" s="238"/>
      <c r="F254" s="8"/>
      <c r="G254" s="6"/>
      <c r="H254" s="6"/>
      <c r="I254" s="6"/>
      <c r="J254" s="23"/>
      <c r="K254" s="23"/>
      <c r="L254" s="9"/>
      <c r="M254" s="59"/>
    </row>
    <row r="255" spans="1:13" ht="20.85" customHeight="1" x14ac:dyDescent="0.35">
      <c r="A255" s="8"/>
      <c r="B255" s="22"/>
      <c r="C255" s="136"/>
      <c r="D255" s="11" t="s">
        <v>24</v>
      </c>
      <c r="E255" s="238">
        <v>36</v>
      </c>
      <c r="F255" s="8" t="s">
        <v>15</v>
      </c>
      <c r="G255" s="36">
        <v>294.85000000000002</v>
      </c>
      <c r="H255" s="41">
        <f>G255*E255</f>
        <v>10614.6</v>
      </c>
      <c r="I255" s="36">
        <v>65.16</v>
      </c>
      <c r="J255" s="36">
        <f>I255*E255</f>
        <v>2345.7599999999998</v>
      </c>
      <c r="K255" s="36">
        <f>+J255+H255</f>
        <v>12960.36</v>
      </c>
      <c r="L255" s="9"/>
      <c r="M255" s="59"/>
    </row>
    <row r="256" spans="1:13" ht="20.85" customHeight="1" x14ac:dyDescent="0.35">
      <c r="A256" s="8"/>
      <c r="B256" s="135"/>
      <c r="C256" s="136" t="s">
        <v>14</v>
      </c>
      <c r="D256" s="40" t="s">
        <v>194</v>
      </c>
      <c r="E256" s="238"/>
      <c r="F256" s="8"/>
      <c r="G256" s="6"/>
      <c r="H256" s="6"/>
      <c r="I256" s="6"/>
      <c r="J256" s="23"/>
      <c r="K256" s="23"/>
      <c r="L256" s="6"/>
      <c r="M256" s="59"/>
    </row>
    <row r="257" spans="1:15" ht="20.85" customHeight="1" x14ac:dyDescent="0.35">
      <c r="A257" s="8"/>
      <c r="B257" s="135"/>
      <c r="C257" s="136"/>
      <c r="D257" s="39" t="s">
        <v>24</v>
      </c>
      <c r="E257" s="238">
        <v>145</v>
      </c>
      <c r="F257" s="8" t="s">
        <v>15</v>
      </c>
      <c r="G257" s="6">
        <v>334</v>
      </c>
      <c r="H257" s="6">
        <f>E257*G257</f>
        <v>48430</v>
      </c>
      <c r="I257" s="6">
        <v>250</v>
      </c>
      <c r="J257" s="24">
        <f>E257*I257</f>
        <v>36250</v>
      </c>
      <c r="K257" s="24">
        <f>H257+J257</f>
        <v>84680</v>
      </c>
      <c r="L257" s="6"/>
      <c r="M257" s="59"/>
    </row>
    <row r="258" spans="1:15" ht="20.85" customHeight="1" x14ac:dyDescent="0.35">
      <c r="A258" s="8"/>
      <c r="B258" s="135"/>
      <c r="C258" s="136" t="s">
        <v>14</v>
      </c>
      <c r="D258" s="40" t="s">
        <v>98</v>
      </c>
      <c r="E258" s="238"/>
      <c r="F258" s="8"/>
      <c r="G258" s="6"/>
      <c r="H258" s="6"/>
      <c r="I258" s="6"/>
      <c r="J258" s="23"/>
      <c r="K258" s="23"/>
      <c r="L258" s="6"/>
      <c r="M258" s="59"/>
      <c r="N258" s="3"/>
    </row>
    <row r="259" spans="1:15" ht="20.85" customHeight="1" x14ac:dyDescent="0.35">
      <c r="A259" s="8"/>
      <c r="B259" s="135"/>
      <c r="C259" s="136"/>
      <c r="D259" s="37" t="s">
        <v>64</v>
      </c>
      <c r="E259" s="238">
        <v>24</v>
      </c>
      <c r="F259" s="8" t="s">
        <v>15</v>
      </c>
      <c r="G259" s="6">
        <v>393</v>
      </c>
      <c r="H259" s="6">
        <f>E259*G259</f>
        <v>9432</v>
      </c>
      <c r="I259" s="6">
        <v>105</v>
      </c>
      <c r="J259" s="24">
        <f>E259*I259</f>
        <v>2520</v>
      </c>
      <c r="K259" s="24">
        <f>H259+J259</f>
        <v>11952</v>
      </c>
      <c r="L259" s="6"/>
      <c r="M259" s="59"/>
      <c r="N259" s="3"/>
    </row>
    <row r="260" spans="1:15" ht="20.85" customHeight="1" x14ac:dyDescent="0.35">
      <c r="A260" s="8"/>
      <c r="B260" s="214"/>
      <c r="C260" s="215" t="s">
        <v>141</v>
      </c>
      <c r="D260" s="11" t="s">
        <v>118</v>
      </c>
      <c r="E260" s="87">
        <v>116</v>
      </c>
      <c r="F260" s="8" t="s">
        <v>16</v>
      </c>
      <c r="G260" s="6">
        <v>40</v>
      </c>
      <c r="H260" s="6">
        <f>E260*G260</f>
        <v>4640</v>
      </c>
      <c r="I260" s="6">
        <v>50</v>
      </c>
      <c r="J260" s="24">
        <f>E260*I260</f>
        <v>5800</v>
      </c>
      <c r="K260" s="24">
        <f>H260+J260</f>
        <v>10440</v>
      </c>
      <c r="L260" s="6"/>
      <c r="M260" s="59"/>
    </row>
    <row r="261" spans="1:15" ht="20.85" customHeight="1" x14ac:dyDescent="0.35">
      <c r="A261" s="8"/>
      <c r="B261" s="135"/>
      <c r="C261" s="136" t="s">
        <v>14</v>
      </c>
      <c r="D261" s="139" t="s">
        <v>198</v>
      </c>
      <c r="E261" s="87"/>
      <c r="F261" s="8"/>
      <c r="G261" s="6"/>
      <c r="H261" s="6"/>
      <c r="I261" s="6"/>
      <c r="J261" s="23"/>
      <c r="K261" s="23"/>
      <c r="L261" s="6"/>
      <c r="M261" s="59"/>
      <c r="O261" s="3"/>
    </row>
    <row r="262" spans="1:15" ht="20.85" customHeight="1" x14ac:dyDescent="0.35">
      <c r="A262" s="8"/>
      <c r="B262" s="135"/>
      <c r="C262" s="136"/>
      <c r="D262" s="139" t="s">
        <v>199</v>
      </c>
      <c r="E262" s="87">
        <v>95</v>
      </c>
      <c r="F262" s="8" t="s">
        <v>16</v>
      </c>
      <c r="G262" s="6">
        <v>447.39</v>
      </c>
      <c r="H262" s="6">
        <f>E262*G262</f>
        <v>42502.049999999996</v>
      </c>
      <c r="I262" s="6">
        <v>0</v>
      </c>
      <c r="J262" s="24">
        <f>E262*I262</f>
        <v>0</v>
      </c>
      <c r="K262" s="24">
        <f>H262+J262</f>
        <v>42502.049999999996</v>
      </c>
      <c r="L262" s="6"/>
      <c r="M262" s="59"/>
      <c r="O262" s="3"/>
    </row>
    <row r="263" spans="1:15" ht="20.85" customHeight="1" x14ac:dyDescent="0.35">
      <c r="A263" s="8"/>
      <c r="B263" s="135"/>
      <c r="C263" s="136" t="s">
        <v>345</v>
      </c>
      <c r="D263" s="11" t="s">
        <v>190</v>
      </c>
      <c r="E263" s="238"/>
      <c r="F263" s="8"/>
      <c r="G263" s="21"/>
      <c r="H263" s="6"/>
      <c r="I263" s="6"/>
      <c r="J263" s="23"/>
      <c r="K263" s="23"/>
      <c r="L263" s="6"/>
      <c r="M263" s="59"/>
      <c r="N263" s="64"/>
    </row>
    <row r="264" spans="1:15" ht="20.85" customHeight="1" x14ac:dyDescent="0.35">
      <c r="A264" s="8"/>
      <c r="B264" s="135"/>
      <c r="C264" s="136" t="s">
        <v>62</v>
      </c>
      <c r="D264" s="11" t="s">
        <v>192</v>
      </c>
      <c r="E264" s="238">
        <v>320</v>
      </c>
      <c r="F264" s="8" t="s">
        <v>15</v>
      </c>
      <c r="G264" s="21">
        <v>56</v>
      </c>
      <c r="H264" s="6">
        <f>E264*G264</f>
        <v>17920</v>
      </c>
      <c r="I264" s="6">
        <v>34</v>
      </c>
      <c r="J264" s="24">
        <f>E264*I264</f>
        <v>10880</v>
      </c>
      <c r="K264" s="24">
        <f>H264+J264</f>
        <v>28800</v>
      </c>
      <c r="L264" s="6"/>
      <c r="M264" s="59"/>
      <c r="N264" s="88"/>
    </row>
    <row r="265" spans="1:15" ht="20.85" customHeight="1" x14ac:dyDescent="0.35">
      <c r="A265" s="8"/>
      <c r="B265" s="135"/>
      <c r="C265" s="136" t="s">
        <v>346</v>
      </c>
      <c r="D265" s="11" t="s">
        <v>200</v>
      </c>
      <c r="E265" s="238"/>
      <c r="F265" s="8"/>
      <c r="G265" s="21"/>
      <c r="H265" s="6"/>
      <c r="I265" s="6"/>
      <c r="J265" s="23"/>
      <c r="K265" s="23"/>
      <c r="L265" s="6"/>
      <c r="M265" s="59"/>
      <c r="N265" s="64"/>
    </row>
    <row r="266" spans="1:15" ht="20.85" customHeight="1" x14ac:dyDescent="0.35">
      <c r="A266" s="276"/>
      <c r="B266" s="277"/>
      <c r="C266" s="278" t="s">
        <v>62</v>
      </c>
      <c r="D266" s="288" t="s">
        <v>192</v>
      </c>
      <c r="E266" s="280">
        <v>220</v>
      </c>
      <c r="F266" s="276" t="s">
        <v>15</v>
      </c>
      <c r="G266" s="286">
        <v>56</v>
      </c>
      <c r="H266" s="281">
        <f>E266*G266</f>
        <v>12320</v>
      </c>
      <c r="I266" s="281">
        <v>34</v>
      </c>
      <c r="J266" s="282">
        <f>E266*I266</f>
        <v>7480</v>
      </c>
      <c r="K266" s="282">
        <f>H266+J266</f>
        <v>19800</v>
      </c>
      <c r="L266" s="281"/>
      <c r="M266" s="59"/>
      <c r="N266" s="88"/>
    </row>
    <row r="267" spans="1:15" ht="20.85" customHeight="1" x14ac:dyDescent="0.35">
      <c r="A267" s="8"/>
      <c r="B267" s="135"/>
      <c r="C267" s="136" t="s">
        <v>347</v>
      </c>
      <c r="D267" s="11" t="s">
        <v>193</v>
      </c>
      <c r="E267" s="238"/>
      <c r="F267" s="8"/>
      <c r="G267" s="21"/>
      <c r="H267" s="6"/>
      <c r="I267" s="6"/>
      <c r="J267" s="24"/>
      <c r="K267" s="24"/>
      <c r="L267" s="6"/>
      <c r="M267" s="59"/>
      <c r="N267" s="88"/>
    </row>
    <row r="268" spans="1:15" ht="20.85" customHeight="1" x14ac:dyDescent="0.35">
      <c r="A268" s="8"/>
      <c r="B268" s="214"/>
      <c r="C268" s="215" t="s">
        <v>62</v>
      </c>
      <c r="D268" s="11" t="s">
        <v>191</v>
      </c>
      <c r="E268" s="238">
        <v>170</v>
      </c>
      <c r="F268" s="8" t="s">
        <v>15</v>
      </c>
      <c r="G268" s="21">
        <v>77</v>
      </c>
      <c r="H268" s="6">
        <f>E268*G268</f>
        <v>13090</v>
      </c>
      <c r="I268" s="6">
        <v>38</v>
      </c>
      <c r="J268" s="24">
        <f>E268*I268</f>
        <v>6460</v>
      </c>
      <c r="K268" s="24">
        <f>H268+J268</f>
        <v>19550</v>
      </c>
      <c r="L268" s="6"/>
      <c r="M268" s="59"/>
      <c r="N268" s="3"/>
    </row>
    <row r="269" spans="1:15" ht="20.85" customHeight="1" x14ac:dyDescent="0.35">
      <c r="A269" s="214"/>
      <c r="B269" s="214"/>
      <c r="C269" s="215" t="s">
        <v>348</v>
      </c>
      <c r="D269" s="2" t="s">
        <v>57</v>
      </c>
      <c r="E269" s="245"/>
      <c r="F269" s="214"/>
      <c r="G269" s="348"/>
      <c r="H269" s="348"/>
      <c r="I269" s="349"/>
      <c r="J269" s="353"/>
      <c r="K269" s="22"/>
      <c r="L269" s="6"/>
      <c r="M269" s="59"/>
    </row>
    <row r="270" spans="1:15" ht="20.85" customHeight="1" x14ac:dyDescent="0.35">
      <c r="A270" s="8"/>
      <c r="B270" s="135"/>
      <c r="C270" s="136" t="s">
        <v>14</v>
      </c>
      <c r="D270" s="40" t="s">
        <v>156</v>
      </c>
      <c r="E270" s="238"/>
      <c r="F270" s="8"/>
      <c r="G270" s="21"/>
      <c r="H270" s="21"/>
      <c r="I270" s="21"/>
      <c r="J270" s="47"/>
      <c r="K270" s="23"/>
      <c r="L270" s="6"/>
      <c r="M270" s="59"/>
    </row>
    <row r="271" spans="1:15" ht="20.85" customHeight="1" x14ac:dyDescent="0.35">
      <c r="A271" s="8"/>
      <c r="B271" s="135"/>
      <c r="C271" s="136"/>
      <c r="D271" s="11" t="s">
        <v>85</v>
      </c>
      <c r="E271" s="238"/>
      <c r="F271" s="8"/>
      <c r="G271" s="21"/>
      <c r="H271" s="21"/>
      <c r="I271" s="21"/>
      <c r="J271" s="47"/>
      <c r="K271" s="23"/>
      <c r="L271" s="6"/>
      <c r="M271" s="59"/>
    </row>
    <row r="272" spans="1:15" ht="20.85" customHeight="1" x14ac:dyDescent="0.35">
      <c r="A272" s="8"/>
      <c r="B272" s="135"/>
      <c r="C272" s="136"/>
      <c r="D272" s="11" t="s">
        <v>152</v>
      </c>
      <c r="E272" s="238">
        <v>10</v>
      </c>
      <c r="F272" s="8" t="s">
        <v>58</v>
      </c>
      <c r="G272" s="6">
        <v>400</v>
      </c>
      <c r="H272" s="6">
        <f>E272*G272</f>
        <v>4000</v>
      </c>
      <c r="I272" s="26">
        <v>0</v>
      </c>
      <c r="J272" s="27">
        <v>0</v>
      </c>
      <c r="K272" s="24">
        <f>H272+J272</f>
        <v>4000</v>
      </c>
      <c r="L272" s="6"/>
      <c r="M272" s="59"/>
    </row>
    <row r="273" spans="1:17" ht="20.85" customHeight="1" x14ac:dyDescent="0.35">
      <c r="A273" s="8"/>
      <c r="B273" s="135"/>
      <c r="C273" s="136" t="s">
        <v>349</v>
      </c>
      <c r="D273" s="11" t="s">
        <v>108</v>
      </c>
      <c r="E273" s="238"/>
      <c r="F273" s="8"/>
      <c r="G273" s="21"/>
      <c r="H273" s="21"/>
      <c r="I273" s="6"/>
      <c r="J273" s="23"/>
      <c r="K273" s="23"/>
      <c r="L273" s="6"/>
      <c r="M273" s="59"/>
    </row>
    <row r="274" spans="1:17" ht="20.85" customHeight="1" x14ac:dyDescent="0.35">
      <c r="A274" s="8"/>
      <c r="B274" s="135"/>
      <c r="C274" s="136"/>
      <c r="D274" s="11" t="s">
        <v>510</v>
      </c>
      <c r="E274" s="238"/>
      <c r="F274" s="8"/>
      <c r="G274" s="21"/>
      <c r="H274" s="21"/>
      <c r="I274" s="6"/>
      <c r="J274" s="23"/>
      <c r="K274" s="23"/>
      <c r="L274" s="6"/>
      <c r="M274" s="59"/>
    </row>
    <row r="275" spans="1:17" ht="20.85" customHeight="1" x14ac:dyDescent="0.35">
      <c r="A275" s="8"/>
      <c r="B275" s="141"/>
      <c r="C275" s="142"/>
      <c r="D275" s="11" t="s">
        <v>511</v>
      </c>
      <c r="E275" s="238"/>
      <c r="F275" s="8"/>
      <c r="G275" s="21"/>
      <c r="H275" s="21"/>
      <c r="I275" s="6"/>
      <c r="J275" s="23"/>
      <c r="K275" s="23"/>
      <c r="L275" s="6"/>
      <c r="M275" s="59"/>
    </row>
    <row r="276" spans="1:17" ht="20.85" customHeight="1" x14ac:dyDescent="0.35">
      <c r="A276" s="8"/>
      <c r="B276" s="141"/>
      <c r="C276" s="142"/>
      <c r="D276" s="11" t="s">
        <v>512</v>
      </c>
      <c r="E276" s="238"/>
      <c r="F276" s="8"/>
      <c r="G276" s="21"/>
      <c r="H276" s="21"/>
      <c r="I276" s="6"/>
      <c r="J276" s="23"/>
      <c r="K276" s="23"/>
      <c r="L276" s="6"/>
      <c r="M276" s="59"/>
    </row>
    <row r="277" spans="1:17" ht="20.85" customHeight="1" x14ac:dyDescent="0.35">
      <c r="A277" s="8"/>
      <c r="B277" s="135"/>
      <c r="C277" s="136"/>
      <c r="D277" s="11" t="s">
        <v>513</v>
      </c>
      <c r="E277" s="238">
        <v>10</v>
      </c>
      <c r="F277" s="8" t="s">
        <v>26</v>
      </c>
      <c r="G277" s="6">
        <v>3956</v>
      </c>
      <c r="H277" s="6">
        <f>E277*G277</f>
        <v>39560</v>
      </c>
      <c r="I277" s="6">
        <v>255</v>
      </c>
      <c r="J277" s="24">
        <f>E277*I277</f>
        <v>2550</v>
      </c>
      <c r="K277" s="24">
        <f>H277+J277</f>
        <v>42110</v>
      </c>
      <c r="L277" s="6"/>
      <c r="M277" s="59"/>
    </row>
    <row r="278" spans="1:17" s="83" customFormat="1" ht="20.85" customHeight="1" x14ac:dyDescent="0.3">
      <c r="A278" s="77"/>
      <c r="B278" s="78" t="s">
        <v>62</v>
      </c>
      <c r="C278" s="66" t="s">
        <v>350</v>
      </c>
      <c r="D278" s="79" t="s">
        <v>158</v>
      </c>
      <c r="E278" s="244"/>
      <c r="F278" s="32"/>
      <c r="G278" s="80"/>
      <c r="H278" s="71"/>
      <c r="I278" s="71"/>
      <c r="J278" s="71"/>
      <c r="K278" s="81"/>
      <c r="L278" s="82"/>
    </row>
    <row r="279" spans="1:17" s="83" customFormat="1" ht="20.85" customHeight="1" x14ac:dyDescent="0.3">
      <c r="A279" s="77"/>
      <c r="B279" s="115"/>
      <c r="C279" s="85"/>
      <c r="D279" s="79" t="s">
        <v>159</v>
      </c>
      <c r="E279" s="244"/>
      <c r="F279" s="32"/>
      <c r="G279" s="80"/>
      <c r="H279" s="71"/>
      <c r="I279" s="71"/>
      <c r="J279" s="71"/>
      <c r="K279" s="81"/>
      <c r="L279" s="82"/>
    </row>
    <row r="280" spans="1:17" s="83" customFormat="1" ht="20.85" customHeight="1" x14ac:dyDescent="0.3">
      <c r="A280" s="77"/>
      <c r="B280" s="388"/>
      <c r="C280" s="389" t="s">
        <v>62</v>
      </c>
      <c r="D280" s="79" t="s">
        <v>160</v>
      </c>
      <c r="E280" s="244"/>
      <c r="F280" s="32"/>
      <c r="G280" s="80"/>
      <c r="H280" s="71"/>
      <c r="I280" s="71"/>
      <c r="J280" s="71"/>
      <c r="K280" s="81"/>
      <c r="L280" s="82"/>
    </row>
    <row r="281" spans="1:17" s="83" customFormat="1" ht="20.85" customHeight="1" x14ac:dyDescent="0.3">
      <c r="A281" s="77"/>
      <c r="B281" s="388"/>
      <c r="C281" s="389"/>
      <c r="D281" s="79" t="s">
        <v>161</v>
      </c>
      <c r="E281" s="244">
        <v>20</v>
      </c>
      <c r="F281" s="32" t="s">
        <v>26</v>
      </c>
      <c r="G281" s="80">
        <v>501</v>
      </c>
      <c r="H281" s="80">
        <f>+E281*G281</f>
        <v>10020</v>
      </c>
      <c r="I281" s="86">
        <v>115</v>
      </c>
      <c r="J281" s="80">
        <f>+E281*I281</f>
        <v>2300</v>
      </c>
      <c r="K281" s="80">
        <f>+H281+J281</f>
        <v>12320</v>
      </c>
      <c r="L281" s="82"/>
    </row>
    <row r="282" spans="1:17" ht="20.85" customHeight="1" x14ac:dyDescent="0.35">
      <c r="A282" s="8"/>
      <c r="B282" s="22"/>
      <c r="C282" s="136" t="s">
        <v>351</v>
      </c>
      <c r="D282" s="11" t="s">
        <v>86</v>
      </c>
      <c r="E282" s="238"/>
      <c r="F282" s="8"/>
      <c r="G282" s="6"/>
      <c r="H282" s="6"/>
      <c r="I282" s="6"/>
      <c r="J282" s="23"/>
      <c r="K282" s="23"/>
      <c r="L282" s="9"/>
      <c r="M282" s="59"/>
    </row>
    <row r="283" spans="1:17" ht="20.85" customHeight="1" x14ac:dyDescent="0.35">
      <c r="A283" s="8"/>
      <c r="B283" s="135"/>
      <c r="C283" s="136"/>
      <c r="D283" s="11" t="s">
        <v>80</v>
      </c>
      <c r="E283" s="238">
        <v>10</v>
      </c>
      <c r="F283" s="8" t="s">
        <v>26</v>
      </c>
      <c r="G283" s="6">
        <v>80</v>
      </c>
      <c r="H283" s="6">
        <f>E283*G283</f>
        <v>800</v>
      </c>
      <c r="I283" s="26">
        <v>0</v>
      </c>
      <c r="J283" s="27">
        <v>0</v>
      </c>
      <c r="K283" s="24">
        <f>H283+J283</f>
        <v>800</v>
      </c>
      <c r="L283" s="6"/>
      <c r="M283" s="59"/>
    </row>
    <row r="284" spans="1:17" ht="20.85" customHeight="1" x14ac:dyDescent="0.35">
      <c r="A284" s="8"/>
      <c r="B284" s="135"/>
      <c r="C284" s="136" t="s">
        <v>352</v>
      </c>
      <c r="D284" s="11" t="s">
        <v>610</v>
      </c>
      <c r="E284" s="238"/>
      <c r="F284" s="8"/>
      <c r="G284" s="6"/>
      <c r="H284" s="6"/>
      <c r="I284" s="6"/>
      <c r="J284" s="23"/>
      <c r="K284" s="23"/>
      <c r="L284" s="6"/>
      <c r="M284" s="59"/>
    </row>
    <row r="285" spans="1:17" ht="20.85" customHeight="1" x14ac:dyDescent="0.35">
      <c r="A285" s="8"/>
      <c r="B285" s="135"/>
      <c r="C285" s="136"/>
      <c r="D285" s="11" t="s">
        <v>165</v>
      </c>
      <c r="E285" s="238">
        <v>20</v>
      </c>
      <c r="F285" s="8" t="s">
        <v>26</v>
      </c>
      <c r="G285" s="6">
        <v>96</v>
      </c>
      <c r="H285" s="6">
        <f>E285*G285</f>
        <v>1920</v>
      </c>
      <c r="I285" s="6">
        <v>90</v>
      </c>
      <c r="J285" s="24">
        <f>E285*I285</f>
        <v>1800</v>
      </c>
      <c r="K285" s="24">
        <f>H285+J285</f>
        <v>3720</v>
      </c>
      <c r="L285" s="6"/>
      <c r="M285" s="59"/>
      <c r="N285" s="3"/>
    </row>
    <row r="286" spans="1:17" ht="20.85" customHeight="1" x14ac:dyDescent="0.35">
      <c r="A286" s="276"/>
      <c r="B286" s="277"/>
      <c r="C286" s="278" t="s">
        <v>353</v>
      </c>
      <c r="D286" s="288" t="s">
        <v>164</v>
      </c>
      <c r="E286" s="280"/>
      <c r="F286" s="276"/>
      <c r="G286" s="281"/>
      <c r="H286" s="281"/>
      <c r="I286" s="281"/>
      <c r="J286" s="287"/>
      <c r="K286" s="380"/>
      <c r="L286" s="281"/>
      <c r="M286" s="59"/>
      <c r="N286" s="3"/>
    </row>
    <row r="287" spans="1:17" ht="20.85" customHeight="1" x14ac:dyDescent="0.35">
      <c r="A287" s="8"/>
      <c r="B287" s="125"/>
      <c r="C287" s="136" t="s">
        <v>14</v>
      </c>
      <c r="D287" s="39" t="s">
        <v>162</v>
      </c>
      <c r="E287" s="238"/>
      <c r="F287" s="8"/>
      <c r="G287" s="21"/>
      <c r="H287" s="21"/>
      <c r="I287" s="26"/>
      <c r="J287" s="27"/>
      <c r="K287" s="23"/>
      <c r="L287" s="6"/>
      <c r="M287" s="59"/>
      <c r="O287" s="3"/>
    </row>
    <row r="288" spans="1:17" ht="20.85" customHeight="1" x14ac:dyDescent="0.35">
      <c r="A288" s="8"/>
      <c r="B288" s="135"/>
      <c r="C288" s="136"/>
      <c r="D288" s="39" t="s">
        <v>163</v>
      </c>
      <c r="E288" s="238">
        <v>200</v>
      </c>
      <c r="F288" s="8" t="s">
        <v>16</v>
      </c>
      <c r="G288" s="21">
        <v>12</v>
      </c>
      <c r="H288" s="6">
        <f>E288*G288</f>
        <v>2400</v>
      </c>
      <c r="I288" s="26">
        <v>0</v>
      </c>
      <c r="J288" s="27">
        <v>0</v>
      </c>
      <c r="K288" s="24">
        <f>H288+J288</f>
        <v>2400</v>
      </c>
      <c r="L288" s="6"/>
      <c r="M288" s="59"/>
      <c r="N288" s="29"/>
      <c r="O288" s="20"/>
      <c r="P288" s="104"/>
      <c r="Q288" s="3"/>
    </row>
    <row r="289" spans="1:17" ht="20.85" customHeight="1" x14ac:dyDescent="0.35">
      <c r="A289" s="8"/>
      <c r="B289" s="341"/>
      <c r="C289" s="215" t="s">
        <v>14</v>
      </c>
      <c r="D289" s="39" t="s">
        <v>162</v>
      </c>
      <c r="E289" s="238"/>
      <c r="F289" s="8"/>
      <c r="G289" s="21"/>
      <c r="H289" s="21"/>
      <c r="I289" s="26"/>
      <c r="J289" s="27"/>
      <c r="K289" s="23"/>
      <c r="L289" s="6"/>
      <c r="M289" s="59"/>
      <c r="O289" s="3"/>
    </row>
    <row r="290" spans="1:17" ht="20.85" customHeight="1" x14ac:dyDescent="0.35">
      <c r="A290" s="214"/>
      <c r="B290" s="214"/>
      <c r="C290" s="215"/>
      <c r="D290" s="76" t="s">
        <v>163</v>
      </c>
      <c r="E290" s="245">
        <v>200</v>
      </c>
      <c r="F290" s="214" t="s">
        <v>16</v>
      </c>
      <c r="G290" s="348">
        <v>16</v>
      </c>
      <c r="H290" s="65">
        <f t="shared" ref="H290:H295" si="10">E290*G290</f>
        <v>3200</v>
      </c>
      <c r="I290" s="349">
        <v>0</v>
      </c>
      <c r="J290" s="353">
        <v>0</v>
      </c>
      <c r="K290" s="25">
        <f>H290+J290</f>
        <v>3200</v>
      </c>
      <c r="L290" s="6"/>
      <c r="M290" s="59"/>
      <c r="N290" s="29"/>
      <c r="O290" s="20"/>
      <c r="P290" s="104"/>
      <c r="Q290" s="3"/>
    </row>
    <row r="291" spans="1:17" ht="20.85" customHeight="1" x14ac:dyDescent="0.35">
      <c r="A291" s="8"/>
      <c r="B291" s="135"/>
      <c r="C291" s="136" t="s">
        <v>14</v>
      </c>
      <c r="D291" s="11" t="s">
        <v>151</v>
      </c>
      <c r="E291" s="238">
        <v>20</v>
      </c>
      <c r="F291" s="8" t="s">
        <v>17</v>
      </c>
      <c r="G291" s="21">
        <v>40</v>
      </c>
      <c r="H291" s="6">
        <f t="shared" si="10"/>
        <v>800</v>
      </c>
      <c r="I291" s="26">
        <v>0</v>
      </c>
      <c r="J291" s="27">
        <v>0</v>
      </c>
      <c r="K291" s="38">
        <f>+J291+H291</f>
        <v>800</v>
      </c>
      <c r="L291" s="6"/>
      <c r="M291" s="59"/>
      <c r="N291" s="29"/>
      <c r="O291" s="20"/>
      <c r="P291" s="104"/>
      <c r="Q291" s="3"/>
    </row>
    <row r="292" spans="1:17" ht="20.85" customHeight="1" x14ac:dyDescent="0.35">
      <c r="A292" s="8"/>
      <c r="B292" s="135"/>
      <c r="C292" s="136" t="s">
        <v>14</v>
      </c>
      <c r="D292" s="11" t="s">
        <v>153</v>
      </c>
      <c r="E292" s="238">
        <v>40</v>
      </c>
      <c r="F292" s="8" t="s">
        <v>30</v>
      </c>
      <c r="G292" s="21">
        <v>9</v>
      </c>
      <c r="H292" s="6">
        <f t="shared" si="10"/>
        <v>360</v>
      </c>
      <c r="I292" s="26">
        <v>0</v>
      </c>
      <c r="J292" s="27">
        <v>0</v>
      </c>
      <c r="K292" s="38">
        <f>+J292+H292</f>
        <v>360</v>
      </c>
      <c r="L292" s="6"/>
      <c r="M292" s="59"/>
    </row>
    <row r="293" spans="1:17" ht="20.85" customHeight="1" x14ac:dyDescent="0.35">
      <c r="A293" s="8"/>
      <c r="B293" s="135"/>
      <c r="C293" s="136" t="s">
        <v>14</v>
      </c>
      <c r="D293" s="11" t="s">
        <v>115</v>
      </c>
      <c r="E293" s="238">
        <v>40</v>
      </c>
      <c r="F293" s="8" t="s">
        <v>42</v>
      </c>
      <c r="G293" s="21">
        <v>23</v>
      </c>
      <c r="H293" s="6">
        <f t="shared" si="10"/>
        <v>920</v>
      </c>
      <c r="I293" s="26">
        <v>0</v>
      </c>
      <c r="J293" s="27">
        <v>0</v>
      </c>
      <c r="K293" s="38">
        <f>+J293+H293</f>
        <v>920</v>
      </c>
      <c r="L293" s="6"/>
      <c r="M293" s="59"/>
    </row>
    <row r="294" spans="1:17" ht="20.85" customHeight="1" x14ac:dyDescent="0.35">
      <c r="A294" s="8"/>
      <c r="B294" s="135"/>
      <c r="C294" s="136" t="s">
        <v>354</v>
      </c>
      <c r="D294" s="11" t="s">
        <v>373</v>
      </c>
      <c r="E294" s="238">
        <v>10</v>
      </c>
      <c r="F294" s="8" t="s">
        <v>17</v>
      </c>
      <c r="G294" s="6">
        <v>200</v>
      </c>
      <c r="H294" s="6">
        <f t="shared" si="10"/>
        <v>2000</v>
      </c>
      <c r="I294" s="6">
        <v>25</v>
      </c>
      <c r="J294" s="24">
        <f>E294*I294</f>
        <v>250</v>
      </c>
      <c r="K294" s="25">
        <f>H294+J294</f>
        <v>2250</v>
      </c>
      <c r="L294" s="6"/>
      <c r="M294" s="59"/>
    </row>
    <row r="295" spans="1:17" ht="20.85" customHeight="1" x14ac:dyDescent="0.35">
      <c r="A295" s="8"/>
      <c r="B295" s="135"/>
      <c r="C295" s="136" t="s">
        <v>355</v>
      </c>
      <c r="D295" s="11" t="s">
        <v>230</v>
      </c>
      <c r="E295" s="238">
        <v>20</v>
      </c>
      <c r="F295" s="8" t="s">
        <v>17</v>
      </c>
      <c r="G295" s="6">
        <v>150</v>
      </c>
      <c r="H295" s="6">
        <f t="shared" si="10"/>
        <v>3000</v>
      </c>
      <c r="I295" s="6">
        <v>100</v>
      </c>
      <c r="J295" s="24">
        <f>E295*I295</f>
        <v>2000</v>
      </c>
      <c r="K295" s="25">
        <f>H295+J295</f>
        <v>5000</v>
      </c>
      <c r="L295" s="6"/>
      <c r="M295" s="59"/>
    </row>
    <row r="296" spans="1:17" s="83" customFormat="1" ht="20.85" customHeight="1" x14ac:dyDescent="0.3">
      <c r="A296" s="89"/>
      <c r="B296" s="90" t="s">
        <v>62</v>
      </c>
      <c r="C296" s="90" t="s">
        <v>356</v>
      </c>
      <c r="D296" s="79" t="s">
        <v>201</v>
      </c>
      <c r="E296" s="236"/>
      <c r="F296" s="91"/>
      <c r="G296" s="86"/>
      <c r="H296" s="86"/>
      <c r="I296" s="86"/>
      <c r="J296" s="86"/>
      <c r="K296" s="86"/>
      <c r="L296" s="92"/>
      <c r="M296" s="93"/>
    </row>
    <row r="297" spans="1:17" s="83" customFormat="1" ht="20.85" customHeight="1" x14ac:dyDescent="0.3">
      <c r="A297" s="94"/>
      <c r="B297" s="115"/>
      <c r="C297" s="85" t="s">
        <v>14</v>
      </c>
      <c r="D297" s="76" t="s">
        <v>202</v>
      </c>
      <c r="E297" s="35"/>
      <c r="F297" s="95"/>
      <c r="G297" s="36"/>
      <c r="H297" s="41"/>
      <c r="I297" s="36"/>
      <c r="J297" s="96"/>
      <c r="K297" s="36"/>
      <c r="L297" s="97"/>
      <c r="M297" s="93"/>
    </row>
    <row r="298" spans="1:17" s="83" customFormat="1" ht="20.85" customHeight="1" x14ac:dyDescent="0.3">
      <c r="A298" s="94"/>
      <c r="B298" s="115"/>
      <c r="C298" s="85" t="s">
        <v>62</v>
      </c>
      <c r="D298" s="76" t="s">
        <v>203</v>
      </c>
      <c r="E298" s="35">
        <v>45</v>
      </c>
      <c r="F298" s="95" t="s">
        <v>16</v>
      </c>
      <c r="G298" s="6">
        <v>1640</v>
      </c>
      <c r="H298" s="6">
        <f>+E298*G298</f>
        <v>73800</v>
      </c>
      <c r="I298" s="6">
        <v>448</v>
      </c>
      <c r="J298" s="65">
        <f>+I298*E298</f>
        <v>20160</v>
      </c>
      <c r="K298" s="6">
        <f>J298+H298</f>
        <v>93960</v>
      </c>
      <c r="L298" s="100"/>
      <c r="M298" s="93"/>
    </row>
    <row r="299" spans="1:17" ht="20.85" customHeight="1" x14ac:dyDescent="0.25">
      <c r="A299" s="87"/>
      <c r="B299" s="117"/>
      <c r="C299" s="88" t="s">
        <v>357</v>
      </c>
      <c r="D299" s="49" t="s">
        <v>90</v>
      </c>
      <c r="E299" s="87"/>
      <c r="F299" s="87"/>
      <c r="G299" s="50"/>
      <c r="H299" s="51"/>
      <c r="I299" s="54"/>
      <c r="J299" s="55"/>
      <c r="K299" s="57"/>
      <c r="L299" s="56"/>
      <c r="M299" s="60"/>
      <c r="N299" s="53"/>
      <c r="O299" s="52"/>
      <c r="P299" s="52"/>
      <c r="Q299" s="52"/>
    </row>
    <row r="300" spans="1:17" ht="20.85" customHeight="1" x14ac:dyDescent="0.3">
      <c r="A300" s="87"/>
      <c r="B300" s="117"/>
      <c r="C300" s="88" t="s">
        <v>14</v>
      </c>
      <c r="D300" s="37" t="s">
        <v>99</v>
      </c>
      <c r="E300" s="35">
        <v>1.93</v>
      </c>
      <c r="F300" s="32" t="s">
        <v>49</v>
      </c>
      <c r="G300" s="42">
        <v>0</v>
      </c>
      <c r="H300" s="42">
        <v>0</v>
      </c>
      <c r="I300" s="33">
        <v>125</v>
      </c>
      <c r="J300" s="24">
        <f>E300*I300</f>
        <v>241.25</v>
      </c>
      <c r="K300" s="25">
        <f>H300+J300</f>
        <v>241.25</v>
      </c>
      <c r="L300" s="56"/>
      <c r="M300" s="60"/>
      <c r="N300" s="53"/>
      <c r="O300" s="52"/>
      <c r="P300" s="52"/>
      <c r="Q300" s="52"/>
    </row>
    <row r="301" spans="1:17" ht="20.85" customHeight="1" x14ac:dyDescent="0.3">
      <c r="A301" s="87"/>
      <c r="B301" s="117"/>
      <c r="C301" s="88" t="s">
        <v>14</v>
      </c>
      <c r="D301" s="49" t="s">
        <v>91</v>
      </c>
      <c r="E301" s="238">
        <v>11</v>
      </c>
      <c r="F301" s="8" t="s">
        <v>50</v>
      </c>
      <c r="G301" s="6">
        <v>320</v>
      </c>
      <c r="H301" s="6">
        <f>E301*G301</f>
        <v>3520</v>
      </c>
      <c r="I301" s="6">
        <v>179</v>
      </c>
      <c r="J301" s="24">
        <f>E301*I301</f>
        <v>1969</v>
      </c>
      <c r="K301" s="25">
        <f>H301+J301</f>
        <v>5489</v>
      </c>
      <c r="L301" s="56"/>
      <c r="M301" s="60"/>
      <c r="N301" s="53"/>
      <c r="O301" s="52"/>
      <c r="P301" s="52"/>
      <c r="Q301" s="52"/>
    </row>
    <row r="302" spans="1:17" ht="20.85" customHeight="1" x14ac:dyDescent="0.35">
      <c r="A302" s="8"/>
      <c r="B302" s="135"/>
      <c r="C302" s="136" t="s">
        <v>14</v>
      </c>
      <c r="D302" s="11" t="s">
        <v>51</v>
      </c>
      <c r="E302" s="238"/>
      <c r="F302" s="8"/>
      <c r="G302" s="21"/>
      <c r="H302" s="21"/>
      <c r="I302" s="6"/>
      <c r="J302" s="23"/>
      <c r="K302" s="23"/>
      <c r="L302" s="6"/>
      <c r="M302" s="59"/>
    </row>
    <row r="303" spans="1:17" ht="20.85" customHeight="1" x14ac:dyDescent="0.35">
      <c r="A303" s="8"/>
      <c r="B303" s="135"/>
      <c r="C303" s="136"/>
      <c r="D303" s="11" t="s">
        <v>149</v>
      </c>
      <c r="E303" s="238"/>
      <c r="F303" s="8"/>
      <c r="G303" s="6"/>
      <c r="H303" s="6"/>
      <c r="I303" s="21"/>
      <c r="J303" s="47"/>
      <c r="K303" s="23"/>
      <c r="L303" s="6"/>
      <c r="M303" s="59"/>
    </row>
    <row r="304" spans="1:17" ht="20.85" customHeight="1" x14ac:dyDescent="0.35">
      <c r="A304" s="8"/>
      <c r="B304" s="135"/>
      <c r="C304" s="136"/>
      <c r="D304" s="11" t="s">
        <v>114</v>
      </c>
      <c r="E304" s="238">
        <v>36</v>
      </c>
      <c r="F304" s="8" t="s">
        <v>15</v>
      </c>
      <c r="G304" s="36">
        <v>294.85000000000002</v>
      </c>
      <c r="H304" s="41">
        <f>G304*E304</f>
        <v>10614.6</v>
      </c>
      <c r="I304" s="36">
        <v>65.16</v>
      </c>
      <c r="J304" s="36">
        <f>I304*E304</f>
        <v>2345.7599999999998</v>
      </c>
      <c r="K304" s="36">
        <f>+J304+H304</f>
        <v>12960.36</v>
      </c>
      <c r="L304" s="6"/>
      <c r="M304" s="59"/>
    </row>
    <row r="305" spans="1:19" ht="20.85" customHeight="1" x14ac:dyDescent="0.3">
      <c r="A305" s="87"/>
      <c r="B305" s="117"/>
      <c r="C305" s="88" t="s">
        <v>14</v>
      </c>
      <c r="D305" s="34" t="s">
        <v>602</v>
      </c>
      <c r="E305" s="238">
        <v>4</v>
      </c>
      <c r="F305" s="8" t="s">
        <v>17</v>
      </c>
      <c r="G305" s="6">
        <v>485</v>
      </c>
      <c r="H305" s="6">
        <f>E305*G305</f>
        <v>1940</v>
      </c>
      <c r="I305" s="36">
        <v>195</v>
      </c>
      <c r="J305" s="36">
        <f>I305*E305</f>
        <v>780</v>
      </c>
      <c r="K305" s="36">
        <f>+J305+H305</f>
        <v>2720</v>
      </c>
      <c r="L305" s="56"/>
      <c r="M305" s="60"/>
      <c r="N305" s="53"/>
      <c r="O305" s="52"/>
      <c r="P305" s="52"/>
      <c r="Q305" s="52"/>
    </row>
    <row r="306" spans="1:19" ht="20.85" customHeight="1" x14ac:dyDescent="0.3">
      <c r="A306" s="284"/>
      <c r="B306" s="306"/>
      <c r="C306" s="307" t="s">
        <v>14</v>
      </c>
      <c r="D306" s="308" t="s">
        <v>154</v>
      </c>
      <c r="E306" s="280">
        <v>18</v>
      </c>
      <c r="F306" s="276" t="s">
        <v>17</v>
      </c>
      <c r="G306" s="281">
        <v>340</v>
      </c>
      <c r="H306" s="281">
        <f>E306*G306</f>
        <v>6120</v>
      </c>
      <c r="I306" s="281">
        <v>100</v>
      </c>
      <c r="J306" s="282">
        <f>E306*I306</f>
        <v>1800</v>
      </c>
      <c r="K306" s="309">
        <f>H306+J306</f>
        <v>7920</v>
      </c>
      <c r="L306" s="310"/>
      <c r="M306" s="60"/>
      <c r="N306" s="53"/>
      <c r="O306" s="52"/>
      <c r="P306" s="52"/>
      <c r="Q306" s="52"/>
    </row>
    <row r="307" spans="1:19" ht="20.85" customHeight="1" x14ac:dyDescent="0.3">
      <c r="A307" s="87"/>
      <c r="B307" s="88"/>
      <c r="C307" s="88" t="s">
        <v>14</v>
      </c>
      <c r="D307" s="11" t="s">
        <v>48</v>
      </c>
      <c r="E307" s="238">
        <v>16</v>
      </c>
      <c r="F307" s="8" t="s">
        <v>15</v>
      </c>
      <c r="G307" s="6">
        <v>43</v>
      </c>
      <c r="H307" s="6">
        <f>E307*G307</f>
        <v>688</v>
      </c>
      <c r="I307" s="6">
        <v>35</v>
      </c>
      <c r="J307" s="24">
        <f>E307*I307</f>
        <v>560</v>
      </c>
      <c r="K307" s="24">
        <f>H307+J307</f>
        <v>1248</v>
      </c>
      <c r="L307" s="56"/>
      <c r="M307" s="60"/>
      <c r="N307" s="53"/>
      <c r="O307" s="52"/>
      <c r="P307" s="52"/>
      <c r="Q307" s="52"/>
    </row>
    <row r="308" spans="1:19" ht="20.85" customHeight="1" x14ac:dyDescent="0.35">
      <c r="A308" s="8"/>
      <c r="B308" s="435" t="s">
        <v>542</v>
      </c>
      <c r="C308" s="436"/>
      <c r="D308" s="437"/>
      <c r="E308" s="117"/>
      <c r="F308" s="8"/>
      <c r="G308" s="6"/>
      <c r="H308" s="70"/>
      <c r="I308" s="6"/>
      <c r="J308" s="23"/>
      <c r="K308" s="119">
        <f>SUM(K226:K307)</f>
        <v>791663.23999999987</v>
      </c>
      <c r="L308" s="11"/>
      <c r="M308" s="59"/>
      <c r="N308" s="134"/>
    </row>
    <row r="309" spans="1:19" ht="20.85" customHeight="1" x14ac:dyDescent="0.35">
      <c r="A309" s="8"/>
      <c r="B309" s="435" t="s">
        <v>524</v>
      </c>
      <c r="C309" s="436"/>
      <c r="D309" s="437"/>
      <c r="E309" s="117"/>
      <c r="F309" s="8"/>
      <c r="G309" s="6"/>
      <c r="H309" s="70"/>
      <c r="I309" s="6"/>
      <c r="J309" s="23"/>
      <c r="K309" s="119">
        <f>SUM(K308,K223,K190,K182,K173,K145,K133,K127,K93,K81,K70,K62,K45,K33,K25,K20)</f>
        <v>3389460.67</v>
      </c>
      <c r="L309" s="11"/>
      <c r="M309" s="59"/>
      <c r="N309" s="345"/>
    </row>
    <row r="310" spans="1:19" s="1" customFormat="1" ht="20.85" customHeight="1" x14ac:dyDescent="0.3">
      <c r="A310" s="144">
        <v>2</v>
      </c>
      <c r="B310" s="145" t="s">
        <v>504</v>
      </c>
      <c r="C310" s="145"/>
      <c r="D310" s="333"/>
      <c r="E310" s="144"/>
      <c r="F310" s="144"/>
      <c r="G310" s="147"/>
      <c r="H310" s="143"/>
      <c r="I310" s="143"/>
      <c r="J310" s="143"/>
      <c r="K310" s="143"/>
      <c r="L310" s="8" t="s">
        <v>506</v>
      </c>
      <c r="M310" s="3"/>
      <c r="N310" s="2"/>
      <c r="O310" s="3"/>
      <c r="P310" s="104"/>
      <c r="Q310" s="3"/>
      <c r="S310" s="3"/>
    </row>
    <row r="311" spans="1:19" s="1" customFormat="1" ht="20.85" customHeight="1" x14ac:dyDescent="0.3">
      <c r="A311" s="144"/>
      <c r="B311" s="145" t="s">
        <v>503</v>
      </c>
      <c r="C311" s="145"/>
      <c r="D311" s="146"/>
      <c r="E311" s="144"/>
      <c r="F311" s="144"/>
      <c r="G311" s="147"/>
      <c r="H311" s="143"/>
      <c r="I311" s="143"/>
      <c r="J311" s="143"/>
      <c r="K311" s="143"/>
      <c r="L311" s="8" t="s">
        <v>625</v>
      </c>
      <c r="M311" s="3"/>
      <c r="N311" s="2"/>
      <c r="O311" s="3"/>
      <c r="P311" s="104"/>
      <c r="Q311" s="3"/>
      <c r="S311" s="3"/>
    </row>
    <row r="312" spans="1:19" s="1" customFormat="1" ht="20.85" customHeight="1" x14ac:dyDescent="0.3">
      <c r="A312" s="148"/>
      <c r="B312" s="110" t="s">
        <v>525</v>
      </c>
      <c r="C312" s="216" t="s">
        <v>505</v>
      </c>
      <c r="D312" s="149"/>
      <c r="E312" s="246"/>
      <c r="F312" s="150"/>
      <c r="G312" s="151"/>
      <c r="H312" s="152"/>
      <c r="I312" s="151"/>
      <c r="J312" s="151"/>
      <c r="K312" s="151"/>
      <c r="L312" s="8" t="s">
        <v>593</v>
      </c>
      <c r="M312" s="3"/>
      <c r="N312" s="2"/>
      <c r="O312" s="3"/>
      <c r="P312" s="104"/>
      <c r="Q312" s="3"/>
      <c r="S312" s="3"/>
    </row>
    <row r="313" spans="1:19" s="1" customFormat="1" ht="20.85" customHeight="1" x14ac:dyDescent="0.3">
      <c r="A313" s="77"/>
      <c r="B313" s="153"/>
      <c r="C313" s="90" t="s">
        <v>543</v>
      </c>
      <c r="D313" s="67" t="s">
        <v>378</v>
      </c>
      <c r="E313" s="244">
        <v>426</v>
      </c>
      <c r="F313" s="32" t="s">
        <v>15</v>
      </c>
      <c r="G313" s="86" t="s">
        <v>14</v>
      </c>
      <c r="H313" s="86" t="s">
        <v>14</v>
      </c>
      <c r="I313" s="80">
        <v>25</v>
      </c>
      <c r="J313" s="80">
        <f>+E313*I313</f>
        <v>10650</v>
      </c>
      <c r="K313" s="80">
        <f>E313*I313</f>
        <v>10650</v>
      </c>
      <c r="L313" s="8" t="s">
        <v>627</v>
      </c>
    </row>
    <row r="314" spans="1:19" s="1" customFormat="1" ht="20.85" customHeight="1" x14ac:dyDescent="0.3">
      <c r="A314" s="77"/>
      <c r="B314" s="153"/>
      <c r="C314" s="90" t="s">
        <v>544</v>
      </c>
      <c r="D314" s="11" t="s">
        <v>207</v>
      </c>
      <c r="E314" s="87"/>
      <c r="F314" s="8"/>
      <c r="G314" s="6"/>
      <c r="H314" s="6"/>
      <c r="I314" s="6"/>
      <c r="J314" s="24"/>
      <c r="K314" s="24"/>
      <c r="L314" s="154"/>
    </row>
    <row r="315" spans="1:19" s="1" customFormat="1" ht="20.85" customHeight="1" x14ac:dyDescent="0.3">
      <c r="A315" s="77"/>
      <c r="B315" s="153"/>
      <c r="C315" s="215"/>
      <c r="D315" s="11" t="s">
        <v>215</v>
      </c>
      <c r="E315" s="87">
        <v>426</v>
      </c>
      <c r="F315" s="8" t="s">
        <v>15</v>
      </c>
      <c r="G315" s="6">
        <v>328</v>
      </c>
      <c r="H315" s="6">
        <f>E315*G315</f>
        <v>139728</v>
      </c>
      <c r="I315" s="6">
        <v>70</v>
      </c>
      <c r="J315" s="24">
        <f>E315*I315</f>
        <v>29820</v>
      </c>
      <c r="K315" s="24">
        <f>H315+J315</f>
        <v>169548</v>
      </c>
      <c r="L315" s="154"/>
    </row>
    <row r="316" spans="1:19" s="1" customFormat="1" ht="20.85" customHeight="1" x14ac:dyDescent="0.3">
      <c r="A316" s="77"/>
      <c r="B316" s="153"/>
      <c r="C316" s="90" t="s">
        <v>545</v>
      </c>
      <c r="D316" s="11" t="s">
        <v>208</v>
      </c>
      <c r="E316" s="87"/>
      <c r="F316" s="8"/>
      <c r="G316" s="6"/>
      <c r="H316" s="6"/>
      <c r="I316" s="6"/>
      <c r="J316" s="24"/>
      <c r="K316" s="24"/>
      <c r="L316" s="154"/>
    </row>
    <row r="317" spans="1:19" s="1" customFormat="1" ht="20.85" customHeight="1" x14ac:dyDescent="0.3">
      <c r="A317" s="77"/>
      <c r="B317" s="153"/>
      <c r="C317" s="215" t="s">
        <v>62</v>
      </c>
      <c r="D317" s="11" t="s">
        <v>209</v>
      </c>
      <c r="E317" s="87">
        <v>35</v>
      </c>
      <c r="F317" s="8" t="s">
        <v>16</v>
      </c>
      <c r="G317" s="6">
        <v>222</v>
      </c>
      <c r="H317" s="6">
        <f>E317*G317</f>
        <v>7770</v>
      </c>
      <c r="I317" s="6">
        <v>45</v>
      </c>
      <c r="J317" s="24">
        <f>E317*I317</f>
        <v>1575</v>
      </c>
      <c r="K317" s="24">
        <f>H317+J317</f>
        <v>9345</v>
      </c>
      <c r="L317" s="154"/>
    </row>
    <row r="318" spans="1:19" ht="20.85" customHeight="1" x14ac:dyDescent="0.3">
      <c r="A318" s="77"/>
      <c r="B318" s="153"/>
      <c r="C318" s="90" t="s">
        <v>546</v>
      </c>
      <c r="D318" s="79" t="s">
        <v>380</v>
      </c>
      <c r="E318" s="244">
        <v>1265</v>
      </c>
      <c r="F318" s="32" t="s">
        <v>381</v>
      </c>
      <c r="G318" s="80">
        <v>3.5</v>
      </c>
      <c r="H318" s="80">
        <f>+E318*G318</f>
        <v>4427.5</v>
      </c>
      <c r="I318" s="86" t="s">
        <v>14</v>
      </c>
      <c r="J318" s="86" t="s">
        <v>14</v>
      </c>
      <c r="K318" s="80">
        <f>E318*G318</f>
        <v>4427.5</v>
      </c>
      <c r="L318" s="154"/>
    </row>
    <row r="319" spans="1:19" ht="20.85" customHeight="1" x14ac:dyDescent="0.45">
      <c r="A319" s="77"/>
      <c r="B319" s="419" t="s">
        <v>547</v>
      </c>
      <c r="C319" s="420"/>
      <c r="D319" s="420"/>
      <c r="E319" s="244"/>
      <c r="F319" s="32"/>
      <c r="G319" s="80" t="s">
        <v>140</v>
      </c>
      <c r="H319" s="71"/>
      <c r="I319" s="71"/>
      <c r="J319" s="71"/>
      <c r="K319" s="157">
        <f>SUM(K313:K318)</f>
        <v>193970.5</v>
      </c>
      <c r="L319" s="82"/>
    </row>
    <row r="320" spans="1:19" ht="20.85" customHeight="1" x14ac:dyDescent="0.45">
      <c r="A320" s="77"/>
      <c r="B320" s="221" t="s">
        <v>526</v>
      </c>
      <c r="C320" s="421" t="s">
        <v>382</v>
      </c>
      <c r="D320" s="422"/>
      <c r="E320" s="244"/>
      <c r="F320" s="32"/>
      <c r="G320" s="80"/>
      <c r="H320" s="71"/>
      <c r="I320" s="71"/>
      <c r="J320" s="71"/>
      <c r="K320" s="157"/>
      <c r="L320" s="82"/>
    </row>
    <row r="321" spans="1:12" ht="20.85" customHeight="1" x14ac:dyDescent="0.3">
      <c r="A321" s="77"/>
      <c r="B321" s="115" t="s">
        <v>62</v>
      </c>
      <c r="C321" s="85" t="s">
        <v>14</v>
      </c>
      <c r="D321" s="155" t="s">
        <v>383</v>
      </c>
      <c r="E321" s="244"/>
      <c r="F321" s="32"/>
      <c r="G321" s="80"/>
      <c r="H321" s="80"/>
      <c r="I321" s="86"/>
      <c r="J321" s="99"/>
      <c r="K321" s="80"/>
      <c r="L321" s="158"/>
    </row>
    <row r="322" spans="1:12" ht="20.85" customHeight="1" x14ac:dyDescent="0.3">
      <c r="A322" s="77"/>
      <c r="B322" s="159"/>
      <c r="C322" s="160"/>
      <c r="D322" s="79" t="s">
        <v>384</v>
      </c>
      <c r="E322" s="247">
        <v>26</v>
      </c>
      <c r="F322" s="161" t="s">
        <v>62</v>
      </c>
      <c r="G322" s="80">
        <v>222</v>
      </c>
      <c r="H322" s="80">
        <f>+E322*G322</f>
        <v>5772</v>
      </c>
      <c r="I322" s="86">
        <v>50</v>
      </c>
      <c r="J322" s="99">
        <f>+E322*I322</f>
        <v>1300</v>
      </c>
      <c r="K322" s="80">
        <f>+H322+J322</f>
        <v>7072</v>
      </c>
      <c r="L322" s="158"/>
    </row>
    <row r="323" spans="1:12" ht="20.85" customHeight="1" x14ac:dyDescent="0.45">
      <c r="A323" s="77"/>
      <c r="B323" s="419" t="s">
        <v>548</v>
      </c>
      <c r="C323" s="420"/>
      <c r="D323" s="420"/>
      <c r="E323" s="247"/>
      <c r="F323" s="78"/>
      <c r="G323" s="99"/>
      <c r="H323" s="71"/>
      <c r="I323" s="71"/>
      <c r="J323" s="71"/>
      <c r="K323" s="157">
        <f>SUM(K322)</f>
        <v>7072</v>
      </c>
      <c r="L323" s="163"/>
    </row>
    <row r="324" spans="1:12" ht="20.85" customHeight="1" x14ac:dyDescent="0.45">
      <c r="A324" s="162"/>
      <c r="B324" s="343" t="s">
        <v>527</v>
      </c>
      <c r="C324" s="421" t="s">
        <v>385</v>
      </c>
      <c r="D324" s="422"/>
      <c r="E324" s="247"/>
      <c r="F324" s="78"/>
      <c r="G324" s="99"/>
      <c r="H324" s="71"/>
      <c r="I324" s="71"/>
      <c r="J324" s="71"/>
      <c r="K324" s="157"/>
      <c r="L324" s="163"/>
    </row>
    <row r="325" spans="1:12" ht="20.85" customHeight="1" x14ac:dyDescent="0.3">
      <c r="A325" s="162"/>
      <c r="B325" s="220"/>
      <c r="C325" s="85" t="s">
        <v>386</v>
      </c>
      <c r="D325" s="223" t="s">
        <v>509</v>
      </c>
      <c r="E325" s="248">
        <v>65.3</v>
      </c>
      <c r="F325" s="32" t="s">
        <v>15</v>
      </c>
      <c r="G325" s="86" t="s">
        <v>14</v>
      </c>
      <c r="H325" s="86" t="s">
        <v>14</v>
      </c>
      <c r="I325" s="80">
        <v>25</v>
      </c>
      <c r="J325" s="80">
        <f>+E325*I325</f>
        <v>1632.5</v>
      </c>
      <c r="K325" s="80">
        <f>E325*I325</f>
        <v>1632.5</v>
      </c>
      <c r="L325" s="163"/>
    </row>
    <row r="326" spans="1:12" ht="20.85" customHeight="1" x14ac:dyDescent="0.3">
      <c r="A326" s="276"/>
      <c r="B326" s="277"/>
      <c r="C326" s="293" t="s">
        <v>388</v>
      </c>
      <c r="D326" s="403" t="s">
        <v>97</v>
      </c>
      <c r="E326" s="280"/>
      <c r="F326" s="276"/>
      <c r="G326" s="281"/>
      <c r="H326" s="281"/>
      <c r="I326" s="281"/>
      <c r="J326" s="287"/>
      <c r="K326" s="287"/>
      <c r="L326" s="281"/>
    </row>
    <row r="327" spans="1:12" ht="20.85" customHeight="1" x14ac:dyDescent="0.3">
      <c r="A327" s="8"/>
      <c r="B327" s="214"/>
      <c r="C327" s="215" t="s">
        <v>62</v>
      </c>
      <c r="D327" s="39" t="s">
        <v>24</v>
      </c>
      <c r="E327" s="238">
        <v>35.299999999999997</v>
      </c>
      <c r="F327" s="8" t="s">
        <v>15</v>
      </c>
      <c r="G327" s="6">
        <v>334</v>
      </c>
      <c r="H327" s="6">
        <f>E327*G327</f>
        <v>11790.199999999999</v>
      </c>
      <c r="I327" s="6">
        <v>250</v>
      </c>
      <c r="J327" s="24">
        <f>E327*I327</f>
        <v>8825</v>
      </c>
      <c r="K327" s="24">
        <f>H327+J327</f>
        <v>20615.199999999997</v>
      </c>
      <c r="L327" s="6"/>
    </row>
    <row r="328" spans="1:12" ht="20.85" customHeight="1" x14ac:dyDescent="0.45">
      <c r="A328" s="162"/>
      <c r="B328" s="419" t="s">
        <v>549</v>
      </c>
      <c r="C328" s="420"/>
      <c r="D328" s="423"/>
      <c r="E328" s="249"/>
      <c r="F328" s="188"/>
      <c r="G328" s="80"/>
      <c r="H328" s="71"/>
      <c r="I328" s="71"/>
      <c r="J328" s="71"/>
      <c r="K328" s="157">
        <f>SUM(K325:K327)</f>
        <v>22247.699999999997</v>
      </c>
      <c r="L328" s="163"/>
    </row>
    <row r="329" spans="1:12" ht="20.85" customHeight="1" x14ac:dyDescent="0.3">
      <c r="A329" s="164" t="s">
        <v>62</v>
      </c>
      <c r="B329" s="235" t="s">
        <v>595</v>
      </c>
      <c r="C329" s="223" t="s">
        <v>22</v>
      </c>
      <c r="D329" s="79"/>
      <c r="E329" s="244"/>
      <c r="F329" s="32"/>
      <c r="G329" s="80"/>
      <c r="H329" s="71"/>
      <c r="I329" s="71"/>
      <c r="J329" s="71"/>
      <c r="K329" s="71"/>
      <c r="L329" s="154"/>
    </row>
    <row r="330" spans="1:12" ht="20.85" customHeight="1" x14ac:dyDescent="0.3">
      <c r="A330" s="154"/>
      <c r="B330" s="153"/>
      <c r="C330" s="90" t="s">
        <v>392</v>
      </c>
      <c r="D330" s="155" t="s">
        <v>387</v>
      </c>
      <c r="E330" s="244">
        <v>295</v>
      </c>
      <c r="F330" s="32" t="s">
        <v>15</v>
      </c>
      <c r="G330" s="86" t="s">
        <v>14</v>
      </c>
      <c r="H330" s="86" t="s">
        <v>14</v>
      </c>
      <c r="I330" s="80">
        <v>25</v>
      </c>
      <c r="J330" s="80">
        <f>+E330*I330</f>
        <v>7375</v>
      </c>
      <c r="K330" s="80">
        <f>E330*I330</f>
        <v>7375</v>
      </c>
      <c r="L330" s="154"/>
    </row>
    <row r="331" spans="1:12" ht="20.85" customHeight="1" x14ac:dyDescent="0.3">
      <c r="A331" s="154"/>
      <c r="B331" s="153"/>
      <c r="C331" s="90" t="s">
        <v>394</v>
      </c>
      <c r="D331" s="155" t="s">
        <v>389</v>
      </c>
      <c r="E331" s="244"/>
      <c r="F331" s="32"/>
      <c r="G331" s="80"/>
      <c r="H331" s="71"/>
      <c r="I331" s="71"/>
      <c r="J331" s="71"/>
      <c r="K331" s="71"/>
      <c r="L331" s="154"/>
    </row>
    <row r="332" spans="1:12" ht="20.85" customHeight="1" x14ac:dyDescent="0.3">
      <c r="A332" s="154"/>
      <c r="B332" s="153"/>
      <c r="C332" s="90"/>
      <c r="D332" s="155" t="s">
        <v>519</v>
      </c>
      <c r="E332" s="244">
        <v>295</v>
      </c>
      <c r="F332" s="32" t="s">
        <v>15</v>
      </c>
      <c r="G332" s="80">
        <v>332</v>
      </c>
      <c r="H332" s="80">
        <f>+E332*G332</f>
        <v>97940</v>
      </c>
      <c r="I332" s="86">
        <v>75</v>
      </c>
      <c r="J332" s="80">
        <f>+E332*I332</f>
        <v>22125</v>
      </c>
      <c r="K332" s="80">
        <f>+H332+J332</f>
        <v>120065</v>
      </c>
      <c r="L332" s="154"/>
    </row>
    <row r="333" spans="1:12" ht="20.85" customHeight="1" x14ac:dyDescent="0.3">
      <c r="A333" s="154"/>
      <c r="B333" s="153"/>
      <c r="C333" s="90" t="s">
        <v>396</v>
      </c>
      <c r="D333" s="67" t="s">
        <v>390</v>
      </c>
      <c r="E333" s="244"/>
      <c r="F333" s="32"/>
      <c r="G333" s="80"/>
      <c r="H333" s="80"/>
      <c r="I333" s="86"/>
      <c r="J333" s="80"/>
      <c r="K333" s="80"/>
      <c r="L333" s="154"/>
    </row>
    <row r="334" spans="1:12" ht="20.85" customHeight="1" x14ac:dyDescent="0.3">
      <c r="A334" s="154"/>
      <c r="B334" s="153"/>
      <c r="C334" s="90"/>
      <c r="D334" s="79" t="s">
        <v>145</v>
      </c>
      <c r="E334" s="244">
        <v>360</v>
      </c>
      <c r="F334" s="32" t="s">
        <v>16</v>
      </c>
      <c r="G334" s="80">
        <v>36</v>
      </c>
      <c r="H334" s="80">
        <f>+E334*G334</f>
        <v>12960</v>
      </c>
      <c r="I334" s="86">
        <v>40</v>
      </c>
      <c r="J334" s="80">
        <f>+E334*I334</f>
        <v>14400</v>
      </c>
      <c r="K334" s="80">
        <f>+H334+J334</f>
        <v>27360</v>
      </c>
      <c r="L334" s="154"/>
    </row>
    <row r="335" spans="1:12" ht="20.85" customHeight="1" x14ac:dyDescent="0.3">
      <c r="A335" s="154"/>
      <c r="B335" s="153"/>
      <c r="C335" s="90" t="s">
        <v>550</v>
      </c>
      <c r="D335" s="155" t="s">
        <v>391</v>
      </c>
      <c r="E335" s="244"/>
      <c r="F335" s="32"/>
      <c r="G335" s="80"/>
      <c r="H335" s="71"/>
      <c r="I335" s="71"/>
      <c r="J335" s="71"/>
      <c r="K335" s="71"/>
      <c r="L335" s="154"/>
    </row>
    <row r="336" spans="1:12" ht="20.85" customHeight="1" x14ac:dyDescent="0.3">
      <c r="A336" s="154"/>
      <c r="B336" s="153"/>
      <c r="C336" s="90"/>
      <c r="D336" s="155" t="s">
        <v>520</v>
      </c>
      <c r="E336" s="244">
        <v>100</v>
      </c>
      <c r="F336" s="32" t="s">
        <v>15</v>
      </c>
      <c r="G336" s="80">
        <v>332</v>
      </c>
      <c r="H336" s="80">
        <f>+E336*G336</f>
        <v>33200</v>
      </c>
      <c r="I336" s="86">
        <v>75</v>
      </c>
      <c r="J336" s="80">
        <f>+E336*I336</f>
        <v>7500</v>
      </c>
      <c r="K336" s="80">
        <f>+H336+J336</f>
        <v>40700</v>
      </c>
      <c r="L336" s="154"/>
    </row>
    <row r="337" spans="1:12" ht="20.85" customHeight="1" x14ac:dyDescent="0.45">
      <c r="A337" s="77"/>
      <c r="B337" s="419" t="s">
        <v>551</v>
      </c>
      <c r="C337" s="420"/>
      <c r="D337" s="420"/>
      <c r="E337" s="244"/>
      <c r="F337" s="32"/>
      <c r="G337" s="80"/>
      <c r="H337" s="71"/>
      <c r="I337" s="71"/>
      <c r="J337" s="71"/>
      <c r="K337" s="157">
        <f>SUM(K331:K332)</f>
        <v>120065</v>
      </c>
      <c r="L337" s="82"/>
    </row>
    <row r="338" spans="1:12" ht="20.85" customHeight="1" x14ac:dyDescent="0.45">
      <c r="A338" s="162"/>
      <c r="B338" s="220" t="s">
        <v>528</v>
      </c>
      <c r="C338" s="421" t="s">
        <v>385</v>
      </c>
      <c r="D338" s="422"/>
      <c r="E338" s="247"/>
      <c r="F338" s="78"/>
      <c r="G338" s="99"/>
      <c r="H338" s="71"/>
      <c r="I338" s="71"/>
      <c r="J338" s="71"/>
      <c r="K338" s="157"/>
      <c r="L338" s="163"/>
    </row>
    <row r="339" spans="1:12" ht="20.85" customHeight="1" x14ac:dyDescent="0.3">
      <c r="A339" s="162"/>
      <c r="B339" s="399"/>
      <c r="C339" s="389" t="s">
        <v>398</v>
      </c>
      <c r="D339" s="394" t="s">
        <v>509</v>
      </c>
      <c r="E339" s="248">
        <v>65.3</v>
      </c>
      <c r="F339" s="32" t="s">
        <v>15</v>
      </c>
      <c r="G339" s="86" t="s">
        <v>14</v>
      </c>
      <c r="H339" s="86" t="s">
        <v>14</v>
      </c>
      <c r="I339" s="80">
        <v>25</v>
      </c>
      <c r="J339" s="80">
        <f>+E339*I339</f>
        <v>1632.5</v>
      </c>
      <c r="K339" s="80">
        <f>E339*I339</f>
        <v>1632.5</v>
      </c>
      <c r="L339" s="163"/>
    </row>
    <row r="340" spans="1:12" ht="20.85" customHeight="1" x14ac:dyDescent="0.3">
      <c r="A340" s="8"/>
      <c r="B340" s="214"/>
      <c r="C340" s="85" t="s">
        <v>399</v>
      </c>
      <c r="D340" s="40" t="s">
        <v>97</v>
      </c>
      <c r="E340" s="238"/>
      <c r="F340" s="8"/>
      <c r="G340" s="6"/>
      <c r="H340" s="6"/>
      <c r="I340" s="6"/>
      <c r="J340" s="23"/>
      <c r="K340" s="23"/>
      <c r="L340" s="6"/>
    </row>
    <row r="341" spans="1:12" ht="20.85" customHeight="1" x14ac:dyDescent="0.3">
      <c r="A341" s="8"/>
      <c r="B341" s="214"/>
      <c r="C341" s="215" t="s">
        <v>62</v>
      </c>
      <c r="D341" s="39" t="s">
        <v>24</v>
      </c>
      <c r="E341" s="248">
        <v>65.3</v>
      </c>
      <c r="F341" s="8" t="s">
        <v>15</v>
      </c>
      <c r="G341" s="6">
        <v>334</v>
      </c>
      <c r="H341" s="6">
        <f>E341*G341</f>
        <v>21810.2</v>
      </c>
      <c r="I341" s="6">
        <v>250</v>
      </c>
      <c r="J341" s="24">
        <f>E341*I341</f>
        <v>16325</v>
      </c>
      <c r="K341" s="24">
        <f>H341+J341</f>
        <v>38135.199999999997</v>
      </c>
      <c r="L341" s="6"/>
    </row>
    <row r="342" spans="1:12" ht="20.85" customHeight="1" x14ac:dyDescent="0.3">
      <c r="A342" s="8"/>
      <c r="B342" s="214"/>
      <c r="C342" s="85" t="s">
        <v>597</v>
      </c>
      <c r="D342" s="213" t="s">
        <v>121</v>
      </c>
      <c r="E342" s="87"/>
      <c r="F342" s="8"/>
      <c r="G342" s="6"/>
      <c r="H342" s="6"/>
      <c r="I342" s="6"/>
      <c r="J342" s="23"/>
      <c r="K342" s="23"/>
      <c r="L342" s="6"/>
    </row>
    <row r="343" spans="1:12" ht="20.85" customHeight="1" x14ac:dyDescent="0.3">
      <c r="A343" s="8"/>
      <c r="B343" s="214"/>
      <c r="C343" s="215" t="s">
        <v>62</v>
      </c>
      <c r="D343" s="213" t="s">
        <v>122</v>
      </c>
      <c r="E343" s="87">
        <v>27</v>
      </c>
      <c r="F343" s="8" t="s">
        <v>16</v>
      </c>
      <c r="G343" s="6">
        <v>55</v>
      </c>
      <c r="H343" s="6">
        <f>E343*G343</f>
        <v>1485</v>
      </c>
      <c r="I343" s="6">
        <v>44</v>
      </c>
      <c r="J343" s="24">
        <f>E343*I343</f>
        <v>1188</v>
      </c>
      <c r="K343" s="24">
        <f>H343+J343</f>
        <v>2673</v>
      </c>
      <c r="L343" s="6"/>
    </row>
    <row r="344" spans="1:12" ht="20.85" customHeight="1" x14ac:dyDescent="0.45">
      <c r="A344" s="162"/>
      <c r="B344" s="419" t="s">
        <v>552</v>
      </c>
      <c r="C344" s="420"/>
      <c r="D344" s="423"/>
      <c r="E344" s="249"/>
      <c r="F344" s="188"/>
      <c r="G344" s="80"/>
      <c r="H344" s="71"/>
      <c r="I344" s="71"/>
      <c r="J344" s="71"/>
      <c r="K344" s="157">
        <f>SUM(K339:K341)</f>
        <v>39767.699999999997</v>
      </c>
      <c r="L344" s="163"/>
    </row>
    <row r="345" spans="1:12" ht="20.85" customHeight="1" x14ac:dyDescent="0.3">
      <c r="A345" s="164" t="s">
        <v>62</v>
      </c>
      <c r="B345" s="230" t="s">
        <v>529</v>
      </c>
      <c r="C345" s="229" t="s">
        <v>34</v>
      </c>
      <c r="D345" s="79"/>
      <c r="E345" s="244"/>
      <c r="F345" s="32"/>
      <c r="G345" s="80"/>
      <c r="H345" s="71"/>
      <c r="I345" s="71"/>
      <c r="J345" s="71"/>
      <c r="K345" s="71"/>
      <c r="L345" s="154"/>
    </row>
    <row r="346" spans="1:12" ht="20.85" customHeight="1" x14ac:dyDescent="0.3">
      <c r="A346" s="317"/>
      <c r="B346" s="318"/>
      <c r="C346" s="319" t="s">
        <v>416</v>
      </c>
      <c r="D346" s="320" t="s">
        <v>393</v>
      </c>
      <c r="E346" s="294"/>
      <c r="F346" s="295"/>
      <c r="G346" s="296"/>
      <c r="H346" s="297"/>
      <c r="I346" s="297"/>
      <c r="J346" s="297"/>
      <c r="K346" s="297"/>
      <c r="L346" s="317"/>
    </row>
    <row r="347" spans="1:12" ht="20.85" customHeight="1" x14ac:dyDescent="0.3">
      <c r="A347" s="154"/>
      <c r="B347" s="153"/>
      <c r="C347" s="90"/>
      <c r="D347" s="155" t="s">
        <v>24</v>
      </c>
      <c r="E347" s="244">
        <v>340</v>
      </c>
      <c r="F347" s="32" t="s">
        <v>15</v>
      </c>
      <c r="G347" s="80">
        <v>0</v>
      </c>
      <c r="H347" s="80">
        <f>+E347*G347</f>
        <v>0</v>
      </c>
      <c r="I347" s="86">
        <v>18</v>
      </c>
      <c r="J347" s="80">
        <f>+E347*I347</f>
        <v>6120</v>
      </c>
      <c r="K347" s="80">
        <f>+H347+J347</f>
        <v>6120</v>
      </c>
      <c r="L347" s="154"/>
    </row>
    <row r="348" spans="1:12" ht="20.85" customHeight="1" x14ac:dyDescent="0.3">
      <c r="A348" s="154"/>
      <c r="B348" s="153"/>
      <c r="C348" s="90" t="s">
        <v>418</v>
      </c>
      <c r="D348" s="165" t="s">
        <v>614</v>
      </c>
      <c r="E348" s="244"/>
      <c r="F348" s="32"/>
      <c r="G348" s="80"/>
      <c r="H348" s="71"/>
      <c r="I348" s="71"/>
      <c r="J348" s="71"/>
      <c r="K348" s="71"/>
      <c r="L348" s="154"/>
    </row>
    <row r="349" spans="1:12" ht="20.85" customHeight="1" x14ac:dyDescent="0.3">
      <c r="A349" s="154"/>
      <c r="B349" s="153"/>
      <c r="C349" s="90"/>
      <c r="D349" s="37" t="s">
        <v>395</v>
      </c>
      <c r="E349" s="244">
        <v>380</v>
      </c>
      <c r="F349" s="32" t="s">
        <v>15</v>
      </c>
      <c r="G349" s="80">
        <v>305</v>
      </c>
      <c r="H349" s="80">
        <f>+E349*G349</f>
        <v>115900</v>
      </c>
      <c r="I349" s="86">
        <v>158</v>
      </c>
      <c r="J349" s="80">
        <f>+E349*I349</f>
        <v>60040</v>
      </c>
      <c r="K349" s="80">
        <f>+H349+J349</f>
        <v>175940</v>
      </c>
      <c r="L349" s="154"/>
    </row>
    <row r="350" spans="1:12" ht="20.85" customHeight="1" x14ac:dyDescent="0.3">
      <c r="A350" s="154"/>
      <c r="B350" s="153"/>
      <c r="C350" s="90" t="s">
        <v>421</v>
      </c>
      <c r="D350" s="40" t="s">
        <v>397</v>
      </c>
      <c r="E350" s="244">
        <v>290</v>
      </c>
      <c r="F350" s="32" t="s">
        <v>15</v>
      </c>
      <c r="G350" s="80">
        <v>40</v>
      </c>
      <c r="H350" s="80">
        <f>+E350*G350</f>
        <v>11600</v>
      </c>
      <c r="I350" s="86">
        <v>40</v>
      </c>
      <c r="J350" s="80">
        <f>+E350*I350</f>
        <v>11600</v>
      </c>
      <c r="K350" s="80">
        <f>+H350+J350</f>
        <v>23200</v>
      </c>
      <c r="L350" s="154"/>
    </row>
    <row r="351" spans="1:12" ht="20.85" customHeight="1" x14ac:dyDescent="0.45">
      <c r="A351" s="77"/>
      <c r="B351" s="419" t="s">
        <v>554</v>
      </c>
      <c r="C351" s="420"/>
      <c r="D351" s="420"/>
      <c r="E351" s="244"/>
      <c r="F351" s="32"/>
      <c r="G351" s="80"/>
      <c r="H351" s="71"/>
      <c r="I351" s="71"/>
      <c r="J351" s="71"/>
      <c r="K351" s="157">
        <f>SUM(K347:K349)</f>
        <v>182060</v>
      </c>
      <c r="L351" s="82"/>
    </row>
    <row r="352" spans="1:12" ht="20.85" customHeight="1" x14ac:dyDescent="0.3">
      <c r="A352" s="8"/>
      <c r="B352" s="218">
        <v>2.7</v>
      </c>
      <c r="C352" s="424" t="s">
        <v>516</v>
      </c>
      <c r="D352" s="425"/>
      <c r="E352" s="87"/>
      <c r="F352" s="8"/>
      <c r="G352" s="6"/>
      <c r="H352" s="6"/>
      <c r="I352" s="6"/>
      <c r="J352" s="23"/>
      <c r="K352" s="23"/>
      <c r="L352" s="6"/>
    </row>
    <row r="353" spans="1:12" ht="20.85" customHeight="1" x14ac:dyDescent="0.3">
      <c r="A353" s="8"/>
      <c r="B353" s="214"/>
      <c r="C353" s="215" t="s">
        <v>553</v>
      </c>
      <c r="D353" s="213" t="s">
        <v>119</v>
      </c>
      <c r="E353" s="87">
        <v>10</v>
      </c>
      <c r="F353" s="8" t="s">
        <v>26</v>
      </c>
      <c r="G353" s="28">
        <v>0</v>
      </c>
      <c r="H353" s="28">
        <v>0</v>
      </c>
      <c r="I353" s="6">
        <v>70</v>
      </c>
      <c r="J353" s="24">
        <f>E353*I353</f>
        <v>700</v>
      </c>
      <c r="K353" s="24">
        <f>H353+J353</f>
        <v>700</v>
      </c>
      <c r="L353" s="6"/>
    </row>
    <row r="354" spans="1:12" ht="20.85" customHeight="1" x14ac:dyDescent="0.3">
      <c r="A354" s="8"/>
      <c r="B354" s="214"/>
      <c r="C354" s="215" t="s">
        <v>555</v>
      </c>
      <c r="D354" s="213" t="s">
        <v>517</v>
      </c>
      <c r="E354" s="87">
        <v>10</v>
      </c>
      <c r="F354" s="8" t="s">
        <v>26</v>
      </c>
      <c r="G354" s="28">
        <v>0</v>
      </c>
      <c r="H354" s="28">
        <v>0</v>
      </c>
      <c r="I354" s="6">
        <v>95</v>
      </c>
      <c r="J354" s="24">
        <f>E354*I354</f>
        <v>950</v>
      </c>
      <c r="K354" s="24">
        <f>H354+J354</f>
        <v>950</v>
      </c>
      <c r="L354" s="6"/>
    </row>
    <row r="355" spans="1:12" ht="20.85" customHeight="1" x14ac:dyDescent="0.3">
      <c r="A355" s="8"/>
      <c r="B355" s="214"/>
      <c r="C355" s="215" t="s">
        <v>556</v>
      </c>
      <c r="D355" s="11" t="s">
        <v>108</v>
      </c>
      <c r="E355" s="238"/>
      <c r="F355" s="8"/>
      <c r="G355" s="21"/>
      <c r="H355" s="21"/>
      <c r="I355" s="6"/>
      <c r="J355" s="23"/>
      <c r="K355" s="23"/>
      <c r="L355" s="6"/>
    </row>
    <row r="356" spans="1:12" ht="20.85" customHeight="1" x14ac:dyDescent="0.3">
      <c r="A356" s="8"/>
      <c r="B356" s="214"/>
      <c r="C356" s="215"/>
      <c r="D356" s="11" t="s">
        <v>510</v>
      </c>
      <c r="E356" s="238"/>
      <c r="F356" s="8"/>
      <c r="G356" s="21"/>
      <c r="H356" s="21"/>
      <c r="I356" s="6"/>
      <c r="J356" s="23"/>
      <c r="K356" s="23"/>
      <c r="L356" s="6"/>
    </row>
    <row r="357" spans="1:12" ht="20.85" customHeight="1" x14ac:dyDescent="0.3">
      <c r="A357" s="8"/>
      <c r="B357" s="214"/>
      <c r="C357" s="215" t="s">
        <v>62</v>
      </c>
      <c r="D357" s="11" t="s">
        <v>511</v>
      </c>
      <c r="E357" s="238"/>
      <c r="F357" s="8"/>
      <c r="G357" s="21"/>
      <c r="H357" s="21"/>
      <c r="I357" s="6"/>
      <c r="J357" s="23"/>
      <c r="K357" s="23"/>
      <c r="L357" s="6"/>
    </row>
    <row r="358" spans="1:12" ht="20.85" customHeight="1" x14ac:dyDescent="0.3">
      <c r="A358" s="8"/>
      <c r="B358" s="214"/>
      <c r="C358" s="215"/>
      <c r="D358" s="11" t="s">
        <v>512</v>
      </c>
      <c r="E358" s="238"/>
      <c r="F358" s="8"/>
      <c r="G358" s="21"/>
      <c r="H358" s="21"/>
      <c r="I358" s="6"/>
      <c r="J358" s="23"/>
      <c r="K358" s="23"/>
      <c r="L358" s="6"/>
    </row>
    <row r="359" spans="1:12" ht="20.85" customHeight="1" x14ac:dyDescent="0.3">
      <c r="A359" s="8"/>
      <c r="B359" s="214"/>
      <c r="C359" s="215"/>
      <c r="D359" s="11" t="s">
        <v>513</v>
      </c>
      <c r="E359" s="238">
        <v>10</v>
      </c>
      <c r="F359" s="8" t="s">
        <v>26</v>
      </c>
      <c r="G359" s="6">
        <v>3956</v>
      </c>
      <c r="H359" s="6">
        <f>E359*G359</f>
        <v>39560</v>
      </c>
      <c r="I359" s="6">
        <v>255</v>
      </c>
      <c r="J359" s="24">
        <f>E359*I359</f>
        <v>2550</v>
      </c>
      <c r="K359" s="24">
        <f>H359+J359</f>
        <v>42110</v>
      </c>
      <c r="L359" s="6"/>
    </row>
    <row r="360" spans="1:12" ht="20.85" customHeight="1" x14ac:dyDescent="0.3">
      <c r="A360" s="8"/>
      <c r="B360" s="214"/>
      <c r="C360" s="215" t="s">
        <v>557</v>
      </c>
      <c r="D360" s="213" t="s">
        <v>514</v>
      </c>
      <c r="E360" s="87"/>
      <c r="F360" s="8"/>
      <c r="G360" s="6"/>
      <c r="H360" s="6"/>
      <c r="I360" s="6"/>
      <c r="J360" s="23"/>
      <c r="K360" s="23"/>
      <c r="L360" s="6"/>
    </row>
    <row r="361" spans="1:12" ht="20.85" customHeight="1" x14ac:dyDescent="0.3">
      <c r="A361" s="8"/>
      <c r="B361" s="214"/>
      <c r="C361" s="215" t="s">
        <v>62</v>
      </c>
      <c r="D361" s="213" t="s">
        <v>515</v>
      </c>
      <c r="E361" s="87">
        <v>10</v>
      </c>
      <c r="F361" s="8" t="s">
        <v>16</v>
      </c>
      <c r="G361" s="6">
        <v>2640</v>
      </c>
      <c r="H361" s="6">
        <f>E361*G361</f>
        <v>26400</v>
      </c>
      <c r="I361" s="6">
        <v>325</v>
      </c>
      <c r="J361" s="24">
        <f>E361*I361</f>
        <v>3250</v>
      </c>
      <c r="K361" s="24">
        <f>H361+J361</f>
        <v>29650</v>
      </c>
      <c r="L361" s="6"/>
    </row>
    <row r="362" spans="1:12" ht="20.85" customHeight="1" x14ac:dyDescent="0.3">
      <c r="A362" s="8"/>
      <c r="B362" s="419" t="s">
        <v>558</v>
      </c>
      <c r="C362" s="420"/>
      <c r="D362" s="423"/>
      <c r="E362" s="249"/>
      <c r="F362" s="188"/>
      <c r="G362" s="6"/>
      <c r="H362" s="6"/>
      <c r="I362" s="6"/>
      <c r="J362" s="23"/>
      <c r="K362" s="44">
        <f>SUM(K353:K361)</f>
        <v>73410</v>
      </c>
      <c r="L362" s="6"/>
    </row>
    <row r="363" spans="1:12" ht="20.85" customHeight="1" x14ac:dyDescent="0.3">
      <c r="A363" s="164" t="s">
        <v>62</v>
      </c>
      <c r="B363" s="221" t="s">
        <v>532</v>
      </c>
      <c r="C363" s="223" t="s">
        <v>530</v>
      </c>
      <c r="D363" s="79"/>
      <c r="E363" s="244"/>
      <c r="F363" s="32"/>
      <c r="G363" s="80"/>
      <c r="H363" s="71"/>
      <c r="I363" s="71"/>
      <c r="J363" s="71"/>
      <c r="K363" s="71"/>
      <c r="L363" s="154"/>
    </row>
    <row r="364" spans="1:12" ht="20.85" customHeight="1" x14ac:dyDescent="0.3">
      <c r="A364" s="164"/>
      <c r="B364" s="223"/>
      <c r="C364" s="66" t="s">
        <v>437</v>
      </c>
      <c r="D364" s="68" t="s">
        <v>40</v>
      </c>
      <c r="E364" s="35">
        <v>110</v>
      </c>
      <c r="F364" s="32" t="s">
        <v>26</v>
      </c>
      <c r="G364" s="166" t="s">
        <v>14</v>
      </c>
      <c r="H364" s="166" t="s">
        <v>14</v>
      </c>
      <c r="I364" s="33">
        <v>25</v>
      </c>
      <c r="J364" s="71">
        <f>E364*I364</f>
        <v>2750</v>
      </c>
      <c r="K364" s="71">
        <f>E364*I364</f>
        <v>2750</v>
      </c>
      <c r="L364" s="154"/>
    </row>
    <row r="365" spans="1:12" ht="20.85" customHeight="1" x14ac:dyDescent="0.3">
      <c r="A365" s="164"/>
      <c r="B365" s="223"/>
      <c r="C365" s="66" t="s">
        <v>439</v>
      </c>
      <c r="D365" s="34" t="s">
        <v>400</v>
      </c>
      <c r="E365" s="35"/>
      <c r="F365" s="32"/>
      <c r="G365" s="33"/>
      <c r="H365" s="33"/>
      <c r="I365" s="33"/>
      <c r="J365" s="166"/>
      <c r="K365" s="166"/>
      <c r="L365" s="154"/>
    </row>
    <row r="366" spans="1:12" ht="20.85" customHeight="1" x14ac:dyDescent="0.3">
      <c r="A366" s="311"/>
      <c r="B366" s="312"/>
      <c r="C366" s="300"/>
      <c r="D366" s="313" t="s">
        <v>401</v>
      </c>
      <c r="E366" s="314"/>
      <c r="F366" s="295"/>
      <c r="G366" s="315"/>
      <c r="H366" s="315"/>
      <c r="I366" s="315"/>
      <c r="J366" s="316"/>
      <c r="K366" s="316"/>
      <c r="L366" s="317"/>
    </row>
    <row r="367" spans="1:12" ht="20.85" customHeight="1" x14ac:dyDescent="0.3">
      <c r="A367" s="355"/>
      <c r="B367" s="222"/>
      <c r="C367" s="66"/>
      <c r="D367" s="67" t="s">
        <v>402</v>
      </c>
      <c r="E367" s="356"/>
      <c r="F367" s="78"/>
      <c r="G367" s="168"/>
      <c r="H367" s="168"/>
      <c r="I367" s="168"/>
      <c r="J367" s="200"/>
      <c r="K367" s="200"/>
      <c r="L367" s="154"/>
    </row>
    <row r="368" spans="1:12" ht="20.85" customHeight="1" x14ac:dyDescent="0.3">
      <c r="A368" s="164"/>
      <c r="B368" s="223"/>
      <c r="C368" s="66"/>
      <c r="D368" s="68" t="s">
        <v>403</v>
      </c>
      <c r="E368" s="35">
        <v>90</v>
      </c>
      <c r="F368" s="32" t="s">
        <v>26</v>
      </c>
      <c r="G368" s="33">
        <v>427</v>
      </c>
      <c r="H368" s="33">
        <f>E368*G368</f>
        <v>38430</v>
      </c>
      <c r="I368" s="33">
        <v>115</v>
      </c>
      <c r="J368" s="71">
        <f>E368*I368</f>
        <v>10350</v>
      </c>
      <c r="K368" s="71">
        <f>H368+J368</f>
        <v>48780</v>
      </c>
      <c r="L368" s="154"/>
    </row>
    <row r="369" spans="1:12" ht="20.85" customHeight="1" x14ac:dyDescent="0.3">
      <c r="A369" s="164"/>
      <c r="B369" s="223"/>
      <c r="C369" s="66" t="s">
        <v>446</v>
      </c>
      <c r="D369" s="34" t="s">
        <v>404</v>
      </c>
      <c r="E369" s="35"/>
      <c r="F369" s="32"/>
      <c r="G369" s="33"/>
      <c r="H369" s="33"/>
      <c r="I369" s="33"/>
      <c r="J369" s="166"/>
      <c r="K369" s="166"/>
      <c r="L369" s="154"/>
    </row>
    <row r="370" spans="1:12" ht="20.85" customHeight="1" x14ac:dyDescent="0.3">
      <c r="A370" s="164"/>
      <c r="B370" s="223"/>
      <c r="C370" s="66"/>
      <c r="D370" s="155" t="s">
        <v>80</v>
      </c>
      <c r="E370" s="35">
        <v>30</v>
      </c>
      <c r="F370" s="32" t="s">
        <v>26</v>
      </c>
      <c r="G370" s="33">
        <v>70</v>
      </c>
      <c r="H370" s="33">
        <f>E370*G370</f>
        <v>2100</v>
      </c>
      <c r="I370" s="33">
        <v>80</v>
      </c>
      <c r="J370" s="71">
        <f>E370*I370</f>
        <v>2400</v>
      </c>
      <c r="K370" s="71">
        <f>H370+J370</f>
        <v>4500</v>
      </c>
      <c r="L370" s="154"/>
    </row>
    <row r="371" spans="1:12" ht="20.85" customHeight="1" x14ac:dyDescent="0.3">
      <c r="A371" s="164"/>
      <c r="B371" s="223"/>
      <c r="C371" s="66" t="s">
        <v>449</v>
      </c>
      <c r="D371" s="155" t="s">
        <v>405</v>
      </c>
      <c r="E371" s="35"/>
      <c r="F371" s="32"/>
      <c r="G371" s="33"/>
      <c r="H371" s="33"/>
      <c r="I371" s="33"/>
      <c r="J371" s="166"/>
      <c r="K371" s="166"/>
      <c r="L371" s="154"/>
    </row>
    <row r="372" spans="1:12" ht="20.85" customHeight="1" x14ac:dyDescent="0.3">
      <c r="A372" s="164"/>
      <c r="B372" s="223"/>
      <c r="C372" s="66"/>
      <c r="D372" s="34" t="s">
        <v>406</v>
      </c>
      <c r="E372" s="35">
        <v>20</v>
      </c>
      <c r="F372" s="32" t="s">
        <v>26</v>
      </c>
      <c r="G372" s="33">
        <v>106</v>
      </c>
      <c r="H372" s="33">
        <f>E372*G372</f>
        <v>2120</v>
      </c>
      <c r="I372" s="33">
        <v>90</v>
      </c>
      <c r="J372" s="71">
        <f>E372*I372</f>
        <v>1800</v>
      </c>
      <c r="K372" s="71">
        <f>H372+J372</f>
        <v>3920</v>
      </c>
      <c r="L372" s="154"/>
    </row>
    <row r="373" spans="1:12" ht="20.85" customHeight="1" x14ac:dyDescent="0.3">
      <c r="A373" s="164"/>
      <c r="B373" s="223"/>
      <c r="C373" s="66" t="s">
        <v>559</v>
      </c>
      <c r="D373" s="155" t="s">
        <v>407</v>
      </c>
      <c r="E373" s="35"/>
      <c r="F373" s="32"/>
      <c r="G373" s="33"/>
      <c r="H373" s="33"/>
      <c r="I373" s="33"/>
      <c r="J373" s="166"/>
      <c r="K373" s="166"/>
      <c r="L373" s="154"/>
    </row>
    <row r="374" spans="1:12" ht="20.85" customHeight="1" x14ac:dyDescent="0.3">
      <c r="A374" s="164"/>
      <c r="B374" s="223"/>
      <c r="C374" s="66"/>
      <c r="D374" s="155" t="s">
        <v>408</v>
      </c>
      <c r="E374" s="35"/>
      <c r="F374" s="32"/>
      <c r="G374" s="33"/>
      <c r="H374" s="33"/>
      <c r="I374" s="33"/>
      <c r="J374" s="166"/>
      <c r="K374" s="166"/>
      <c r="L374" s="154"/>
    </row>
    <row r="375" spans="1:12" ht="20.85" customHeight="1" x14ac:dyDescent="0.3">
      <c r="A375" s="164"/>
      <c r="B375" s="223"/>
      <c r="C375" s="66"/>
      <c r="D375" s="34" t="s">
        <v>409</v>
      </c>
      <c r="E375" s="35">
        <v>10</v>
      </c>
      <c r="F375" s="32" t="s">
        <v>26</v>
      </c>
      <c r="G375" s="33">
        <v>106</v>
      </c>
      <c r="H375" s="33">
        <f>E375*G375</f>
        <v>1060</v>
      </c>
      <c r="I375" s="33">
        <v>90</v>
      </c>
      <c r="J375" s="71">
        <f>E375*I375</f>
        <v>900</v>
      </c>
      <c r="K375" s="71">
        <f>H375+J375</f>
        <v>1960</v>
      </c>
      <c r="L375" s="154"/>
    </row>
    <row r="376" spans="1:12" ht="20.85" customHeight="1" x14ac:dyDescent="0.3">
      <c r="A376" s="164"/>
      <c r="B376" s="223"/>
      <c r="C376" s="66" t="s">
        <v>560</v>
      </c>
      <c r="D376" s="68" t="s">
        <v>410</v>
      </c>
      <c r="E376" s="35"/>
      <c r="F376" s="32"/>
      <c r="G376" s="33"/>
      <c r="H376" s="33"/>
      <c r="I376" s="33"/>
      <c r="J376" s="166"/>
      <c r="K376" s="166"/>
      <c r="L376" s="154"/>
    </row>
    <row r="377" spans="1:12" ht="20.85" customHeight="1" x14ac:dyDescent="0.3">
      <c r="A377" s="164"/>
      <c r="B377" s="223"/>
      <c r="C377" s="66"/>
      <c r="D377" s="68" t="s">
        <v>411</v>
      </c>
      <c r="E377" s="35">
        <v>70</v>
      </c>
      <c r="F377" s="32" t="s">
        <v>26</v>
      </c>
      <c r="G377" s="33">
        <v>77</v>
      </c>
      <c r="H377" s="33">
        <f>E377*G377</f>
        <v>5390</v>
      </c>
      <c r="I377" s="33">
        <v>90</v>
      </c>
      <c r="J377" s="71">
        <f>E377*I377</f>
        <v>6300</v>
      </c>
      <c r="K377" s="71">
        <f>H377+J377</f>
        <v>11690</v>
      </c>
      <c r="L377" s="154"/>
    </row>
    <row r="378" spans="1:12" ht="20.85" customHeight="1" x14ac:dyDescent="0.3">
      <c r="A378" s="164"/>
      <c r="B378" s="223"/>
      <c r="C378" s="66" t="s">
        <v>561</v>
      </c>
      <c r="D378" s="165" t="s">
        <v>100</v>
      </c>
      <c r="E378" s="35"/>
      <c r="F378" s="32"/>
      <c r="G378" s="33"/>
      <c r="H378" s="33"/>
      <c r="I378" s="33"/>
      <c r="J378" s="166"/>
      <c r="K378" s="166"/>
      <c r="L378" s="154"/>
    </row>
    <row r="379" spans="1:12" ht="20.85" customHeight="1" x14ac:dyDescent="0.3">
      <c r="A379" s="164"/>
      <c r="B379" s="400"/>
      <c r="C379" s="391"/>
      <c r="D379" s="40" t="s">
        <v>412</v>
      </c>
      <c r="E379" s="35"/>
      <c r="F379" s="32"/>
      <c r="G379" s="33"/>
      <c r="H379" s="33"/>
      <c r="I379" s="33"/>
      <c r="J379" s="71"/>
      <c r="K379" s="71"/>
      <c r="L379" s="154"/>
    </row>
    <row r="380" spans="1:12" ht="20.85" customHeight="1" x14ac:dyDescent="0.3">
      <c r="A380" s="164"/>
      <c r="B380" s="223"/>
      <c r="C380" s="66"/>
      <c r="D380" s="37" t="s">
        <v>101</v>
      </c>
      <c r="E380" s="35">
        <v>10</v>
      </c>
      <c r="F380" s="32" t="s">
        <v>26</v>
      </c>
      <c r="G380" s="33">
        <v>2100</v>
      </c>
      <c r="H380" s="33">
        <f>E380*G380</f>
        <v>21000</v>
      </c>
      <c r="I380" s="33">
        <v>500</v>
      </c>
      <c r="J380" s="71">
        <f>E380*I380</f>
        <v>5000</v>
      </c>
      <c r="K380" s="71">
        <f>H380+J380</f>
        <v>26000</v>
      </c>
      <c r="L380" s="154"/>
    </row>
    <row r="381" spans="1:12" ht="20.85" customHeight="1" x14ac:dyDescent="0.3">
      <c r="A381" s="164"/>
      <c r="B381" s="223"/>
      <c r="C381" s="66" t="s">
        <v>562</v>
      </c>
      <c r="D381" s="68" t="s">
        <v>41</v>
      </c>
      <c r="E381" s="35"/>
      <c r="F381" s="32"/>
      <c r="G381" s="33"/>
      <c r="H381" s="33"/>
      <c r="I381" s="33"/>
      <c r="J381" s="166"/>
      <c r="K381" s="166"/>
      <c r="L381" s="154"/>
    </row>
    <row r="382" spans="1:12" ht="20.85" customHeight="1" x14ac:dyDescent="0.3">
      <c r="A382" s="164"/>
      <c r="B382" s="223"/>
      <c r="C382" s="66" t="s">
        <v>14</v>
      </c>
      <c r="D382" s="39" t="s">
        <v>413</v>
      </c>
      <c r="E382" s="35">
        <v>1100</v>
      </c>
      <c r="F382" s="32" t="s">
        <v>16</v>
      </c>
      <c r="G382" s="33">
        <v>15</v>
      </c>
      <c r="H382" s="33">
        <f>E382*G382</f>
        <v>16500</v>
      </c>
      <c r="I382" s="33">
        <v>0</v>
      </c>
      <c r="J382" s="166">
        <v>0</v>
      </c>
      <c r="K382" s="167">
        <f>E382*G382</f>
        <v>16500</v>
      </c>
      <c r="L382" s="154"/>
    </row>
    <row r="383" spans="1:12" ht="20.85" customHeight="1" x14ac:dyDescent="0.3">
      <c r="A383" s="164"/>
      <c r="B383" s="223"/>
      <c r="C383" s="66" t="s">
        <v>14</v>
      </c>
      <c r="D383" s="37" t="s">
        <v>414</v>
      </c>
      <c r="E383" s="35">
        <v>1100</v>
      </c>
      <c r="F383" s="32" t="s">
        <v>16</v>
      </c>
      <c r="G383" s="33">
        <v>18</v>
      </c>
      <c r="H383" s="33">
        <f>E383*G383</f>
        <v>19800</v>
      </c>
      <c r="I383" s="33">
        <v>0</v>
      </c>
      <c r="J383" s="166">
        <v>0</v>
      </c>
      <c r="K383" s="167">
        <f>E383*G383</f>
        <v>19800</v>
      </c>
      <c r="L383" s="154"/>
    </row>
    <row r="384" spans="1:12" ht="20.85" customHeight="1" x14ac:dyDescent="0.3">
      <c r="A384" s="164"/>
      <c r="B384" s="223"/>
      <c r="C384" s="66"/>
      <c r="D384" s="37" t="s">
        <v>415</v>
      </c>
      <c r="E384" s="35">
        <v>5</v>
      </c>
      <c r="F384" s="32" t="s">
        <v>42</v>
      </c>
      <c r="G384" s="33">
        <v>550</v>
      </c>
      <c r="H384" s="33">
        <f>E384*G384</f>
        <v>2750</v>
      </c>
      <c r="I384" s="33">
        <v>0</v>
      </c>
      <c r="J384" s="166">
        <v>0</v>
      </c>
      <c r="K384" s="167">
        <f>E384*G384</f>
        <v>2750</v>
      </c>
      <c r="L384" s="154"/>
    </row>
    <row r="385" spans="1:12" ht="20.85" customHeight="1" x14ac:dyDescent="0.3">
      <c r="A385" s="164"/>
      <c r="B385" s="223"/>
      <c r="C385" s="66" t="s">
        <v>563</v>
      </c>
      <c r="D385" s="68" t="s">
        <v>63</v>
      </c>
      <c r="E385" s="35">
        <v>1</v>
      </c>
      <c r="F385" s="32" t="s">
        <v>46</v>
      </c>
      <c r="G385" s="33">
        <v>2500</v>
      </c>
      <c r="H385" s="168">
        <f>E385*G385</f>
        <v>2500</v>
      </c>
      <c r="I385" s="166" t="s">
        <v>14</v>
      </c>
      <c r="J385" s="166" t="s">
        <v>14</v>
      </c>
      <c r="K385" s="167">
        <f>E385*G385</f>
        <v>2500</v>
      </c>
      <c r="L385" s="154"/>
    </row>
    <row r="386" spans="1:12" ht="20.85" customHeight="1" x14ac:dyDescent="0.45">
      <c r="A386" s="291"/>
      <c r="B386" s="438" t="s">
        <v>564</v>
      </c>
      <c r="C386" s="439"/>
      <c r="D386" s="440"/>
      <c r="E386" s="294"/>
      <c r="F386" s="295"/>
      <c r="G386" s="296"/>
      <c r="H386" s="297"/>
      <c r="I386" s="297"/>
      <c r="J386" s="297"/>
      <c r="K386" s="330">
        <f>SUM(K364:K385)</f>
        <v>141150</v>
      </c>
      <c r="L386" s="298"/>
    </row>
    <row r="387" spans="1:12" ht="20.85" customHeight="1" x14ac:dyDescent="0.3">
      <c r="A387" s="164" t="s">
        <v>62</v>
      </c>
      <c r="B387" s="221" t="s">
        <v>533</v>
      </c>
      <c r="C387" s="223" t="s">
        <v>531</v>
      </c>
      <c r="D387" s="79"/>
      <c r="E387" s="244"/>
      <c r="F387" s="32"/>
      <c r="G387" s="80"/>
      <c r="H387" s="71"/>
      <c r="I387" s="71"/>
      <c r="J387" s="71"/>
      <c r="K387" s="71"/>
      <c r="L387" s="154"/>
    </row>
    <row r="388" spans="1:12" ht="20.85" customHeight="1" x14ac:dyDescent="0.3">
      <c r="A388" s="154"/>
      <c r="B388" s="153"/>
      <c r="C388" s="90" t="s">
        <v>458</v>
      </c>
      <c r="D388" s="155" t="s">
        <v>417</v>
      </c>
      <c r="E388" s="244">
        <v>38</v>
      </c>
      <c r="F388" s="32" t="s">
        <v>15</v>
      </c>
      <c r="G388" s="80">
        <v>0</v>
      </c>
      <c r="H388" s="80">
        <f>+E388*G388</f>
        <v>0</v>
      </c>
      <c r="I388" s="86">
        <v>20</v>
      </c>
      <c r="J388" s="80">
        <f>+E388*I388</f>
        <v>760</v>
      </c>
      <c r="K388" s="80">
        <f>+H388+J388</f>
        <v>760</v>
      </c>
      <c r="L388" s="154"/>
    </row>
    <row r="389" spans="1:12" ht="20.85" customHeight="1" x14ac:dyDescent="0.3">
      <c r="A389" s="357"/>
      <c r="B389" s="153"/>
      <c r="C389" s="90" t="s">
        <v>461</v>
      </c>
      <c r="D389" s="79" t="s">
        <v>419</v>
      </c>
      <c r="E389" s="247"/>
      <c r="F389" s="78"/>
      <c r="G389" s="99"/>
      <c r="H389" s="167"/>
      <c r="I389" s="167"/>
      <c r="J389" s="167"/>
      <c r="K389" s="167"/>
      <c r="L389" s="154"/>
    </row>
    <row r="390" spans="1:12" ht="20.85" customHeight="1" x14ac:dyDescent="0.3">
      <c r="A390" s="154"/>
      <c r="B390" s="153"/>
      <c r="C390" s="90"/>
      <c r="D390" s="79" t="s">
        <v>420</v>
      </c>
      <c r="E390" s="244">
        <v>38</v>
      </c>
      <c r="F390" s="32" t="s">
        <v>15</v>
      </c>
      <c r="G390" s="80">
        <v>309</v>
      </c>
      <c r="H390" s="80">
        <f>+E390*G390</f>
        <v>11742</v>
      </c>
      <c r="I390" s="86">
        <v>158</v>
      </c>
      <c r="J390" s="80">
        <f>+E390*I390</f>
        <v>6004</v>
      </c>
      <c r="K390" s="80">
        <f>+H390+J390</f>
        <v>17746</v>
      </c>
      <c r="L390" s="154"/>
    </row>
    <row r="391" spans="1:12" ht="20.85" customHeight="1" x14ac:dyDescent="0.3">
      <c r="A391" s="154"/>
      <c r="B391" s="153"/>
      <c r="C391" s="90" t="s">
        <v>465</v>
      </c>
      <c r="D391" s="155" t="s">
        <v>422</v>
      </c>
      <c r="E391" s="244">
        <v>110</v>
      </c>
      <c r="F391" s="32" t="s">
        <v>15</v>
      </c>
      <c r="G391" s="80">
        <v>0</v>
      </c>
      <c r="H391" s="80">
        <f>+E391*G391</f>
        <v>0</v>
      </c>
      <c r="I391" s="86">
        <v>35</v>
      </c>
      <c r="J391" s="80">
        <f>+E391*I391</f>
        <v>3850</v>
      </c>
      <c r="K391" s="80">
        <f>+H391+J391</f>
        <v>3850</v>
      </c>
      <c r="L391" s="154"/>
    </row>
    <row r="392" spans="1:12" ht="20.85" customHeight="1" x14ac:dyDescent="0.3">
      <c r="A392" s="154"/>
      <c r="B392" s="153"/>
      <c r="C392" s="90" t="s">
        <v>468</v>
      </c>
      <c r="D392" s="79" t="s">
        <v>423</v>
      </c>
      <c r="E392" s="244"/>
      <c r="F392" s="32"/>
      <c r="G392" s="80"/>
      <c r="H392" s="80"/>
      <c r="I392" s="86"/>
      <c r="J392" s="80"/>
      <c r="K392" s="80"/>
      <c r="L392" s="154"/>
    </row>
    <row r="393" spans="1:12" ht="20.85" customHeight="1" x14ac:dyDescent="0.3">
      <c r="A393" s="154"/>
      <c r="B393" s="153"/>
      <c r="C393" s="90"/>
      <c r="D393" s="79" t="s">
        <v>420</v>
      </c>
      <c r="E393" s="244">
        <v>110</v>
      </c>
      <c r="F393" s="32" t="s">
        <v>15</v>
      </c>
      <c r="G393" s="80">
        <v>279</v>
      </c>
      <c r="H393" s="80">
        <f>+E393*G393</f>
        <v>30690</v>
      </c>
      <c r="I393" s="86">
        <v>166</v>
      </c>
      <c r="J393" s="80">
        <f>+E393*I393</f>
        <v>18260</v>
      </c>
      <c r="K393" s="80">
        <f>+H393+J393</f>
        <v>48950</v>
      </c>
      <c r="L393" s="154"/>
    </row>
    <row r="394" spans="1:12" ht="20.85" customHeight="1" x14ac:dyDescent="0.3">
      <c r="A394" s="164"/>
      <c r="B394" s="153"/>
      <c r="C394" s="90" t="s">
        <v>473</v>
      </c>
      <c r="D394" s="79" t="s">
        <v>424</v>
      </c>
      <c r="E394" s="244">
        <v>10</v>
      </c>
      <c r="F394" s="32" t="s">
        <v>26</v>
      </c>
      <c r="G394" s="80">
        <v>0</v>
      </c>
      <c r="H394" s="80">
        <f>+E394*G394</f>
        <v>0</v>
      </c>
      <c r="I394" s="86">
        <v>70</v>
      </c>
      <c r="J394" s="80">
        <f>+E394*I394</f>
        <v>700</v>
      </c>
      <c r="K394" s="80">
        <f>+H394+J394</f>
        <v>700</v>
      </c>
      <c r="L394" s="154"/>
    </row>
    <row r="395" spans="1:12" ht="20.85" customHeight="1" x14ac:dyDescent="0.3">
      <c r="A395" s="154"/>
      <c r="B395" s="153"/>
      <c r="C395" s="90" t="s">
        <v>475</v>
      </c>
      <c r="D395" s="11" t="s">
        <v>358</v>
      </c>
      <c r="E395" s="244"/>
      <c r="F395" s="32"/>
      <c r="G395" s="80"/>
      <c r="H395" s="71"/>
      <c r="I395" s="71"/>
      <c r="J395" s="71"/>
      <c r="K395" s="71"/>
      <c r="L395" s="154"/>
    </row>
    <row r="396" spans="1:12" ht="20.85" customHeight="1" x14ac:dyDescent="0.3">
      <c r="A396" s="154"/>
      <c r="B396" s="159"/>
      <c r="C396" s="160"/>
      <c r="D396" s="11" t="s">
        <v>359</v>
      </c>
      <c r="E396" s="244"/>
      <c r="F396" s="32"/>
      <c r="G396" s="80"/>
      <c r="H396" s="71"/>
      <c r="I396" s="71"/>
      <c r="J396" s="71"/>
      <c r="K396" s="71"/>
      <c r="L396" s="154"/>
    </row>
    <row r="397" spans="1:12" ht="20.85" customHeight="1" x14ac:dyDescent="0.3">
      <c r="A397" s="154"/>
      <c r="B397" s="159"/>
      <c r="C397" s="160"/>
      <c r="D397" s="213" t="s">
        <v>360</v>
      </c>
      <c r="E397" s="244"/>
      <c r="F397" s="32"/>
      <c r="G397" s="80"/>
      <c r="H397" s="71"/>
      <c r="I397" s="71"/>
      <c r="J397" s="71"/>
      <c r="K397" s="71"/>
      <c r="L397" s="154"/>
    </row>
    <row r="398" spans="1:12" ht="20.85" customHeight="1" x14ac:dyDescent="0.3">
      <c r="A398" s="154"/>
      <c r="B398" s="159"/>
      <c r="C398" s="160"/>
      <c r="D398" s="11" t="s">
        <v>361</v>
      </c>
      <c r="E398" s="244">
        <v>10</v>
      </c>
      <c r="F398" s="32" t="s">
        <v>26</v>
      </c>
      <c r="G398" s="6">
        <v>3765</v>
      </c>
      <c r="H398" s="6">
        <f>E398*G398</f>
        <v>37650</v>
      </c>
      <c r="I398" s="6">
        <v>352</v>
      </c>
      <c r="J398" s="24">
        <f>E398*I398</f>
        <v>3520</v>
      </c>
      <c r="K398" s="24">
        <f>H398+J398</f>
        <v>41170</v>
      </c>
      <c r="L398" s="154"/>
    </row>
    <row r="399" spans="1:12" ht="20.85" customHeight="1" x14ac:dyDescent="0.3">
      <c r="A399" s="164"/>
      <c r="B399" s="153"/>
      <c r="C399" s="90" t="s">
        <v>482</v>
      </c>
      <c r="D399" s="79" t="s">
        <v>425</v>
      </c>
      <c r="E399" s="244">
        <v>10</v>
      </c>
      <c r="F399" s="32" t="s">
        <v>30</v>
      </c>
      <c r="G399" s="80">
        <v>0</v>
      </c>
      <c r="H399" s="80">
        <f>+E399*G399</f>
        <v>0</v>
      </c>
      <c r="I399" s="86">
        <v>140</v>
      </c>
      <c r="J399" s="80">
        <f>+E399*I399</f>
        <v>1400</v>
      </c>
      <c r="K399" s="80">
        <f>+H399+J399</f>
        <v>1400</v>
      </c>
      <c r="L399" s="154"/>
    </row>
    <row r="400" spans="1:12" ht="20.85" customHeight="1" x14ac:dyDescent="0.3">
      <c r="A400" s="154"/>
      <c r="B400" s="153"/>
      <c r="C400" s="90" t="s">
        <v>486</v>
      </c>
      <c r="D400" s="79" t="s">
        <v>426</v>
      </c>
      <c r="E400" s="244">
        <v>10</v>
      </c>
      <c r="F400" s="32" t="s">
        <v>30</v>
      </c>
      <c r="G400" s="21">
        <v>2288</v>
      </c>
      <c r="H400" s="6">
        <f>E400*G400</f>
        <v>22880</v>
      </c>
      <c r="I400" s="21">
        <v>150</v>
      </c>
      <c r="J400" s="24">
        <f>E400*I400</f>
        <v>1500</v>
      </c>
      <c r="K400" s="24">
        <f>H400+J400</f>
        <v>24380</v>
      </c>
      <c r="L400" s="154"/>
    </row>
    <row r="401" spans="1:12" ht="20.85" customHeight="1" x14ac:dyDescent="0.3">
      <c r="A401" s="164"/>
      <c r="B401" s="153"/>
      <c r="C401" s="90" t="s">
        <v>487</v>
      </c>
      <c r="D401" s="155" t="s">
        <v>427</v>
      </c>
      <c r="E401" s="244">
        <v>10</v>
      </c>
      <c r="F401" s="32" t="s">
        <v>26</v>
      </c>
      <c r="G401" s="6">
        <v>977</v>
      </c>
      <c r="H401" s="6">
        <f>E401*G401</f>
        <v>9770</v>
      </c>
      <c r="I401" s="6">
        <v>450</v>
      </c>
      <c r="J401" s="24">
        <f>E401*I401</f>
        <v>4500</v>
      </c>
      <c r="K401" s="24">
        <f>H401+J401</f>
        <v>14270</v>
      </c>
      <c r="L401" s="154"/>
    </row>
    <row r="402" spans="1:12" ht="20.85" customHeight="1" x14ac:dyDescent="0.3">
      <c r="A402" s="164"/>
      <c r="B402" s="153"/>
      <c r="C402" s="90" t="s">
        <v>499</v>
      </c>
      <c r="D402" s="155" t="s">
        <v>428</v>
      </c>
      <c r="E402" s="244">
        <v>10</v>
      </c>
      <c r="F402" s="32" t="s">
        <v>26</v>
      </c>
      <c r="G402" s="80">
        <v>330</v>
      </c>
      <c r="H402" s="80">
        <f t="shared" ref="H402:H407" si="11">+E402*G402</f>
        <v>3300</v>
      </c>
      <c r="I402" s="80">
        <v>70</v>
      </c>
      <c r="J402" s="80">
        <f>+E402*I402</f>
        <v>700</v>
      </c>
      <c r="K402" s="80">
        <f>+H402+J402</f>
        <v>4000</v>
      </c>
      <c r="L402" s="154"/>
    </row>
    <row r="403" spans="1:12" ht="20.85" customHeight="1" x14ac:dyDescent="0.3">
      <c r="A403" s="164"/>
      <c r="B403" s="115"/>
      <c r="C403" s="90" t="s">
        <v>500</v>
      </c>
      <c r="D403" s="155" t="s">
        <v>429</v>
      </c>
      <c r="E403" s="244">
        <v>10</v>
      </c>
      <c r="F403" s="32" t="s">
        <v>30</v>
      </c>
      <c r="G403" s="21">
        <v>320</v>
      </c>
      <c r="H403" s="6">
        <f>E403*G403</f>
        <v>3200</v>
      </c>
      <c r="I403" s="6">
        <v>120</v>
      </c>
      <c r="J403" s="24">
        <f>E403*I403</f>
        <v>1200</v>
      </c>
      <c r="K403" s="24">
        <f>H403+J403</f>
        <v>4400</v>
      </c>
      <c r="L403" s="154"/>
    </row>
    <row r="404" spans="1:12" ht="20.85" customHeight="1" x14ac:dyDescent="0.3">
      <c r="A404" s="164"/>
      <c r="B404" s="115"/>
      <c r="C404" s="90" t="s">
        <v>565</v>
      </c>
      <c r="D404" s="155" t="s">
        <v>430</v>
      </c>
      <c r="E404" s="244">
        <v>10</v>
      </c>
      <c r="F404" s="32" t="s">
        <v>26</v>
      </c>
      <c r="G404" s="80">
        <v>220</v>
      </c>
      <c r="H404" s="80">
        <f t="shared" si="11"/>
        <v>2200</v>
      </c>
      <c r="I404" s="80">
        <v>70</v>
      </c>
      <c r="J404" s="80">
        <f>+E404*I404</f>
        <v>700</v>
      </c>
      <c r="K404" s="80">
        <f>+H404+J404</f>
        <v>2900</v>
      </c>
      <c r="L404" s="154"/>
    </row>
    <row r="405" spans="1:12" ht="20.85" customHeight="1" x14ac:dyDescent="0.3">
      <c r="A405" s="77"/>
      <c r="B405" s="85"/>
      <c r="C405" s="90" t="s">
        <v>566</v>
      </c>
      <c r="D405" s="79" t="s">
        <v>431</v>
      </c>
      <c r="E405" s="244">
        <v>10</v>
      </c>
      <c r="F405" s="32" t="s">
        <v>26</v>
      </c>
      <c r="G405" s="80">
        <v>260</v>
      </c>
      <c r="H405" s="80">
        <f t="shared" si="11"/>
        <v>2600</v>
      </c>
      <c r="I405" s="80">
        <v>70</v>
      </c>
      <c r="J405" s="80">
        <f>+E405*I405</f>
        <v>700</v>
      </c>
      <c r="K405" s="80">
        <f>+H405+J405</f>
        <v>3300</v>
      </c>
      <c r="L405" s="169"/>
    </row>
    <row r="406" spans="1:12" ht="20.85" customHeight="1" x14ac:dyDescent="0.3">
      <c r="A406" s="311"/>
      <c r="B406" s="321"/>
      <c r="C406" s="319" t="s">
        <v>567</v>
      </c>
      <c r="D406" s="320" t="s">
        <v>432</v>
      </c>
      <c r="E406" s="294">
        <v>10</v>
      </c>
      <c r="F406" s="295" t="s">
        <v>30</v>
      </c>
      <c r="G406" s="296">
        <v>35</v>
      </c>
      <c r="H406" s="296">
        <f t="shared" si="11"/>
        <v>350</v>
      </c>
      <c r="I406" s="302" t="s">
        <v>14</v>
      </c>
      <c r="J406" s="302" t="s">
        <v>14</v>
      </c>
      <c r="K406" s="296">
        <f>E406*G406</f>
        <v>350</v>
      </c>
      <c r="L406" s="317"/>
    </row>
    <row r="407" spans="1:12" ht="20.85" customHeight="1" x14ac:dyDescent="0.3">
      <c r="A407" s="164"/>
      <c r="B407" s="115"/>
      <c r="C407" s="90" t="s">
        <v>568</v>
      </c>
      <c r="D407" s="155" t="s">
        <v>433</v>
      </c>
      <c r="E407" s="244">
        <v>10</v>
      </c>
      <c r="F407" s="32" t="s">
        <v>30</v>
      </c>
      <c r="G407" s="80">
        <v>120</v>
      </c>
      <c r="H407" s="80">
        <f t="shared" si="11"/>
        <v>1200</v>
      </c>
      <c r="I407" s="86" t="s">
        <v>14</v>
      </c>
      <c r="J407" s="86" t="s">
        <v>14</v>
      </c>
      <c r="K407" s="80">
        <f>E407*G407</f>
        <v>1200</v>
      </c>
      <c r="L407" s="154"/>
    </row>
    <row r="408" spans="1:12" ht="20.85" customHeight="1" x14ac:dyDescent="0.3">
      <c r="A408" s="154"/>
      <c r="B408" s="115"/>
      <c r="C408" s="90" t="s">
        <v>569</v>
      </c>
      <c r="D408" s="79" t="s">
        <v>434</v>
      </c>
      <c r="E408" s="244"/>
      <c r="F408" s="32"/>
      <c r="G408" s="80"/>
      <c r="H408" s="80"/>
      <c r="I408" s="86"/>
      <c r="J408" s="86"/>
      <c r="K408" s="80"/>
      <c r="L408" s="170"/>
    </row>
    <row r="409" spans="1:12" ht="20.85" customHeight="1" x14ac:dyDescent="0.3">
      <c r="A409" s="154"/>
      <c r="B409" s="115"/>
      <c r="C409" s="85" t="s">
        <v>14</v>
      </c>
      <c r="D409" s="79" t="s">
        <v>435</v>
      </c>
      <c r="E409" s="244">
        <v>10</v>
      </c>
      <c r="F409" s="32" t="s">
        <v>214</v>
      </c>
      <c r="G409" s="171">
        <v>420</v>
      </c>
      <c r="H409" s="80">
        <f>+E409*G409</f>
        <v>4200</v>
      </c>
      <c r="I409" s="86" t="s">
        <v>14</v>
      </c>
      <c r="J409" s="86" t="s">
        <v>14</v>
      </c>
      <c r="K409" s="80">
        <f>E409*G409</f>
        <v>4200</v>
      </c>
      <c r="L409" s="154"/>
    </row>
    <row r="410" spans="1:12" ht="20.85" customHeight="1" x14ac:dyDescent="0.3">
      <c r="A410" s="154"/>
      <c r="B410" s="115"/>
      <c r="C410" s="85" t="s">
        <v>14</v>
      </c>
      <c r="D410" s="79" t="s">
        <v>436</v>
      </c>
      <c r="E410" s="244">
        <v>10</v>
      </c>
      <c r="F410" s="32" t="s">
        <v>214</v>
      </c>
      <c r="G410" s="33">
        <v>640</v>
      </c>
      <c r="H410" s="80">
        <f>+E410*G410</f>
        <v>6400</v>
      </c>
      <c r="I410" s="86" t="s">
        <v>14</v>
      </c>
      <c r="J410" s="86" t="s">
        <v>14</v>
      </c>
      <c r="K410" s="80">
        <f>E410*G410</f>
        <v>6400</v>
      </c>
      <c r="L410" s="154" t="s">
        <v>62</v>
      </c>
    </row>
    <row r="411" spans="1:12" ht="20.85" customHeight="1" x14ac:dyDescent="0.3">
      <c r="A411" s="164"/>
      <c r="B411" s="214"/>
      <c r="C411" s="90" t="s">
        <v>570</v>
      </c>
      <c r="D411" s="11" t="s">
        <v>217</v>
      </c>
      <c r="E411" s="87"/>
      <c r="F411" s="8"/>
      <c r="G411" s="21"/>
      <c r="H411" s="6"/>
      <c r="I411" s="6"/>
      <c r="J411" s="24"/>
      <c r="K411" s="24"/>
      <c r="L411" s="154"/>
    </row>
    <row r="412" spans="1:12" ht="20.85" customHeight="1" x14ac:dyDescent="0.3">
      <c r="A412" s="164"/>
      <c r="B412" s="214"/>
      <c r="C412" s="215" t="s">
        <v>14</v>
      </c>
      <c r="D412" s="11" t="s">
        <v>218</v>
      </c>
      <c r="E412" s="87">
        <v>10</v>
      </c>
      <c r="F412" s="8" t="s">
        <v>17</v>
      </c>
      <c r="G412" s="21">
        <v>700</v>
      </c>
      <c r="H412" s="111">
        <f t="shared" ref="H412:H417" si="12">ROUNDDOWN(SUM(G412*E412),2)</f>
        <v>7000</v>
      </c>
      <c r="I412" s="107">
        <v>0</v>
      </c>
      <c r="J412" s="111">
        <f t="shared" ref="J412:J417" si="13">ROUNDDOWN(SUM(E412*I412),2)</f>
        <v>0</v>
      </c>
      <c r="K412" s="111">
        <f t="shared" ref="K412:K417" si="14">IF(E412&gt;0,SUM(H412,J412)," ")</f>
        <v>7000</v>
      </c>
      <c r="L412" s="154"/>
    </row>
    <row r="413" spans="1:12" ht="20.85" customHeight="1" x14ac:dyDescent="0.3">
      <c r="A413" s="164"/>
      <c r="B413" s="214"/>
      <c r="C413" s="215" t="s">
        <v>14</v>
      </c>
      <c r="D413" s="11" t="s">
        <v>219</v>
      </c>
      <c r="E413" s="87">
        <v>10</v>
      </c>
      <c r="F413" s="8" t="s">
        <v>30</v>
      </c>
      <c r="G413" s="21">
        <v>180</v>
      </c>
      <c r="H413" s="111">
        <f t="shared" si="12"/>
        <v>1800</v>
      </c>
      <c r="I413" s="107">
        <v>0</v>
      </c>
      <c r="J413" s="111">
        <f t="shared" si="13"/>
        <v>0</v>
      </c>
      <c r="K413" s="111">
        <f t="shared" si="14"/>
        <v>1800</v>
      </c>
      <c r="L413" s="154"/>
    </row>
    <row r="414" spans="1:12" ht="20.85" customHeight="1" x14ac:dyDescent="0.3">
      <c r="A414" s="164"/>
      <c r="B414" s="214"/>
      <c r="C414" s="215" t="s">
        <v>14</v>
      </c>
      <c r="D414" s="11" t="s">
        <v>220</v>
      </c>
      <c r="E414" s="87">
        <v>20</v>
      </c>
      <c r="F414" s="8" t="s">
        <v>17</v>
      </c>
      <c r="G414" s="21">
        <v>200</v>
      </c>
      <c r="H414" s="111">
        <f t="shared" si="12"/>
        <v>4000</v>
      </c>
      <c r="I414" s="107">
        <v>0</v>
      </c>
      <c r="J414" s="111">
        <f t="shared" si="13"/>
        <v>0</v>
      </c>
      <c r="K414" s="111">
        <f t="shared" si="14"/>
        <v>4000</v>
      </c>
      <c r="L414" s="154"/>
    </row>
    <row r="415" spans="1:12" ht="20.85" customHeight="1" x14ac:dyDescent="0.3">
      <c r="A415" s="164"/>
      <c r="B415" s="214"/>
      <c r="C415" s="215" t="s">
        <v>14</v>
      </c>
      <c r="D415" s="11" t="s">
        <v>219</v>
      </c>
      <c r="E415" s="87">
        <v>30</v>
      </c>
      <c r="F415" s="8" t="s">
        <v>30</v>
      </c>
      <c r="G415" s="21">
        <v>30</v>
      </c>
      <c r="H415" s="111">
        <f t="shared" si="12"/>
        <v>900</v>
      </c>
      <c r="I415" s="107">
        <v>0</v>
      </c>
      <c r="J415" s="111">
        <f t="shared" si="13"/>
        <v>0</v>
      </c>
      <c r="K415" s="111">
        <f t="shared" si="14"/>
        <v>900</v>
      </c>
      <c r="L415" s="154"/>
    </row>
    <row r="416" spans="1:12" ht="20.85" customHeight="1" x14ac:dyDescent="0.3">
      <c r="A416" s="164"/>
      <c r="B416" s="214"/>
      <c r="C416" s="215" t="s">
        <v>14</v>
      </c>
      <c r="D416" s="11" t="s">
        <v>374</v>
      </c>
      <c r="E416" s="87">
        <v>10</v>
      </c>
      <c r="F416" s="8" t="s">
        <v>30</v>
      </c>
      <c r="G416" s="21">
        <v>45</v>
      </c>
      <c r="H416" s="111">
        <f t="shared" si="12"/>
        <v>450</v>
      </c>
      <c r="I416" s="107">
        <v>0</v>
      </c>
      <c r="J416" s="111">
        <f t="shared" si="13"/>
        <v>0</v>
      </c>
      <c r="K416" s="111">
        <f t="shared" si="14"/>
        <v>450</v>
      </c>
      <c r="L416" s="154"/>
    </row>
    <row r="417" spans="1:12" ht="20.85" customHeight="1" x14ac:dyDescent="0.3">
      <c r="A417" s="164"/>
      <c r="B417" s="214"/>
      <c r="C417" s="215" t="s">
        <v>14</v>
      </c>
      <c r="D417" s="11" t="s">
        <v>221</v>
      </c>
      <c r="E417" s="87">
        <v>3</v>
      </c>
      <c r="F417" s="8" t="s">
        <v>222</v>
      </c>
      <c r="G417" s="21">
        <v>550</v>
      </c>
      <c r="H417" s="111">
        <f t="shared" si="12"/>
        <v>1650</v>
      </c>
      <c r="I417" s="107">
        <v>0</v>
      </c>
      <c r="J417" s="111">
        <f t="shared" si="13"/>
        <v>0</v>
      </c>
      <c r="K417" s="111">
        <f t="shared" si="14"/>
        <v>1650</v>
      </c>
      <c r="L417" s="154"/>
    </row>
    <row r="418" spans="1:12" ht="20.85" customHeight="1" x14ac:dyDescent="0.3">
      <c r="A418" s="164"/>
      <c r="B418" s="214"/>
      <c r="C418" s="215"/>
      <c r="D418" s="11" t="s">
        <v>229</v>
      </c>
      <c r="E418" s="87">
        <v>1</v>
      </c>
      <c r="F418" s="8" t="s">
        <v>46</v>
      </c>
      <c r="G418" s="26">
        <v>0</v>
      </c>
      <c r="H418" s="26">
        <v>0</v>
      </c>
      <c r="I418" s="6">
        <v>8000</v>
      </c>
      <c r="J418" s="24">
        <f>E418*I418</f>
        <v>8000</v>
      </c>
      <c r="K418" s="24">
        <f>H418+J418</f>
        <v>8000</v>
      </c>
      <c r="L418" s="154"/>
    </row>
    <row r="419" spans="1:12" ht="20.85" customHeight="1" x14ac:dyDescent="0.3">
      <c r="A419" s="164"/>
      <c r="B419" s="419" t="s">
        <v>571</v>
      </c>
      <c r="C419" s="420"/>
      <c r="D419" s="423"/>
      <c r="E419" s="249"/>
      <c r="F419" s="196"/>
      <c r="G419" s="26"/>
      <c r="H419" s="26"/>
      <c r="I419" s="6"/>
      <c r="J419" s="24"/>
      <c r="K419" s="44">
        <f>SUM(K388:K418)</f>
        <v>203776</v>
      </c>
      <c r="L419" s="154"/>
    </row>
    <row r="420" spans="1:12" ht="20.85" customHeight="1" x14ac:dyDescent="0.3">
      <c r="A420" s="164"/>
      <c r="B420" s="61">
        <v>2.1</v>
      </c>
      <c r="C420" s="424" t="s">
        <v>210</v>
      </c>
      <c r="D420" s="425"/>
      <c r="E420" s="87"/>
      <c r="F420" s="8"/>
      <c r="G420" s="21"/>
      <c r="H420" s="6"/>
      <c r="I420" s="6"/>
      <c r="J420" s="24"/>
      <c r="K420" s="24"/>
      <c r="L420" s="154"/>
    </row>
    <row r="421" spans="1:12" ht="20.85" customHeight="1" x14ac:dyDescent="0.3">
      <c r="A421" s="164"/>
      <c r="B421" s="214"/>
      <c r="C421" s="66" t="s">
        <v>14</v>
      </c>
      <c r="D421" s="68" t="s">
        <v>211</v>
      </c>
      <c r="E421" s="239">
        <v>45</v>
      </c>
      <c r="F421" s="32" t="s">
        <v>49</v>
      </c>
      <c r="G421" s="42">
        <v>0</v>
      </c>
      <c r="H421" s="42">
        <v>0</v>
      </c>
      <c r="I421" s="33">
        <v>125</v>
      </c>
      <c r="J421" s="24">
        <f>E421*I421</f>
        <v>5625</v>
      </c>
      <c r="K421" s="25">
        <f>H421+J421</f>
        <v>5625</v>
      </c>
      <c r="L421" s="154"/>
    </row>
    <row r="422" spans="1:12" ht="20.85" customHeight="1" x14ac:dyDescent="0.3">
      <c r="A422" s="164"/>
      <c r="B422" s="214"/>
      <c r="C422" s="66" t="s">
        <v>14</v>
      </c>
      <c r="D422" s="68" t="s">
        <v>223</v>
      </c>
      <c r="E422" s="239">
        <v>23.3</v>
      </c>
      <c r="F422" s="8" t="s">
        <v>26</v>
      </c>
      <c r="G422" s="42">
        <v>0</v>
      </c>
      <c r="H422" s="42">
        <v>0</v>
      </c>
      <c r="I422" s="33">
        <v>60</v>
      </c>
      <c r="J422" s="24">
        <f>E422*I422</f>
        <v>1398</v>
      </c>
      <c r="K422" s="25">
        <f>H422+J422</f>
        <v>1398</v>
      </c>
      <c r="L422" s="154"/>
    </row>
    <row r="423" spans="1:12" ht="20.85" customHeight="1" x14ac:dyDescent="0.3">
      <c r="A423" s="164"/>
      <c r="B423" s="214"/>
      <c r="C423" s="112" t="s">
        <v>14</v>
      </c>
      <c r="D423" s="106" t="s">
        <v>212</v>
      </c>
      <c r="E423" s="240"/>
      <c r="F423" s="108"/>
      <c r="G423" s="107"/>
      <c r="H423" s="107"/>
      <c r="I423" s="107"/>
      <c r="J423" s="107"/>
      <c r="K423" s="109"/>
      <c r="L423" s="154"/>
    </row>
    <row r="424" spans="1:12" ht="20.85" customHeight="1" x14ac:dyDescent="0.3">
      <c r="A424" s="164"/>
      <c r="B424" s="214"/>
      <c r="C424" s="110" t="s">
        <v>62</v>
      </c>
      <c r="D424" s="106" t="s">
        <v>213</v>
      </c>
      <c r="E424" s="340">
        <v>10</v>
      </c>
      <c r="F424" s="108" t="s">
        <v>214</v>
      </c>
      <c r="G424" s="107">
        <v>15600</v>
      </c>
      <c r="H424" s="111">
        <f>ROUNDDOWN(SUM(G424*E424),2)</f>
        <v>156000</v>
      </c>
      <c r="I424" s="107">
        <v>0</v>
      </c>
      <c r="J424" s="111">
        <f>ROUNDDOWN(SUM(E424*I424),2)</f>
        <v>0</v>
      </c>
      <c r="K424" s="111">
        <f>IF(E424&gt;0,SUM(H424,J424)," ")</f>
        <v>156000</v>
      </c>
      <c r="L424" s="154"/>
    </row>
    <row r="425" spans="1:12" ht="20.85" customHeight="1" x14ac:dyDescent="0.3">
      <c r="A425" s="164"/>
      <c r="B425" s="339"/>
      <c r="C425" s="188"/>
      <c r="D425" s="337" t="s">
        <v>572</v>
      </c>
      <c r="E425" s="249"/>
      <c r="F425" s="234"/>
      <c r="G425" s="107"/>
      <c r="H425" s="111"/>
      <c r="I425" s="107"/>
      <c r="J425" s="111"/>
      <c r="K425" s="118">
        <f>SUM(K421:K424)</f>
        <v>163023</v>
      </c>
      <c r="L425" s="154"/>
    </row>
    <row r="426" spans="1:12" ht="20.85" customHeight="1" x14ac:dyDescent="0.3">
      <c r="A426" s="311"/>
      <c r="B426" s="329"/>
      <c r="C426" s="329"/>
      <c r="D426" s="346"/>
      <c r="E426" s="328"/>
      <c r="F426" s="358"/>
      <c r="G426" s="351"/>
      <c r="H426" s="350"/>
      <c r="I426" s="351"/>
      <c r="J426" s="350"/>
      <c r="K426" s="359"/>
      <c r="L426" s="317"/>
    </row>
    <row r="427" spans="1:12" ht="20.85" customHeight="1" x14ac:dyDescent="0.3">
      <c r="A427" s="164"/>
      <c r="B427" s="116">
        <v>2.11</v>
      </c>
      <c r="C427" s="431" t="s">
        <v>231</v>
      </c>
      <c r="D427" s="432"/>
      <c r="E427" s="241"/>
      <c r="F427" s="108"/>
      <c r="G427" s="107"/>
      <c r="H427" s="111"/>
      <c r="I427" s="107"/>
      <c r="J427" s="111"/>
      <c r="K427" s="111"/>
      <c r="L427" s="154"/>
    </row>
    <row r="428" spans="1:12" ht="20.85" customHeight="1" x14ac:dyDescent="0.3">
      <c r="A428" s="164"/>
      <c r="B428" s="214"/>
      <c r="C428" s="431" t="s">
        <v>237</v>
      </c>
      <c r="D428" s="432"/>
      <c r="E428" s="241"/>
      <c r="F428" s="108"/>
      <c r="G428" s="107"/>
      <c r="H428" s="111"/>
      <c r="I428" s="107"/>
      <c r="J428" s="111"/>
      <c r="K428" s="111"/>
      <c r="L428" s="154"/>
    </row>
    <row r="429" spans="1:12" ht="20.85" customHeight="1" x14ac:dyDescent="0.3">
      <c r="A429" s="164"/>
      <c r="B429" s="214"/>
      <c r="C429" s="110" t="s">
        <v>14</v>
      </c>
      <c r="D429" s="106" t="s">
        <v>232</v>
      </c>
      <c r="E429" s="242">
        <v>43.9</v>
      </c>
      <c r="F429" s="32" t="s">
        <v>49</v>
      </c>
      <c r="G429" s="42">
        <v>0</v>
      </c>
      <c r="H429" s="42">
        <v>0</v>
      </c>
      <c r="I429" s="33">
        <v>99</v>
      </c>
      <c r="J429" s="24">
        <f>E429*I429</f>
        <v>4346.0999999999995</v>
      </c>
      <c r="K429" s="25">
        <f>H429+J429</f>
        <v>4346.0999999999995</v>
      </c>
      <c r="L429" s="154"/>
    </row>
    <row r="430" spans="1:12" ht="20.85" customHeight="1" x14ac:dyDescent="0.3">
      <c r="A430" s="164"/>
      <c r="B430" s="214"/>
      <c r="C430" s="110" t="s">
        <v>14</v>
      </c>
      <c r="D430" s="106" t="s">
        <v>233</v>
      </c>
      <c r="E430" s="243">
        <v>2.8</v>
      </c>
      <c r="F430" s="108" t="s">
        <v>49</v>
      </c>
      <c r="G430" s="6">
        <v>560.75</v>
      </c>
      <c r="H430" s="6">
        <f t="shared" ref="H430:H435" si="15">+E430*G430</f>
        <v>1570.1</v>
      </c>
      <c r="I430" s="6">
        <v>91</v>
      </c>
      <c r="J430" s="65">
        <f>+I430*E430</f>
        <v>254.79999999999998</v>
      </c>
      <c r="K430" s="6">
        <f>J430+H430</f>
        <v>1824.8999999999999</v>
      </c>
      <c r="L430" s="154"/>
    </row>
    <row r="431" spans="1:12" ht="20.85" customHeight="1" x14ac:dyDescent="0.3">
      <c r="A431" s="164"/>
      <c r="B431" s="214"/>
      <c r="C431" s="110" t="s">
        <v>14</v>
      </c>
      <c r="D431" s="106" t="s">
        <v>234</v>
      </c>
      <c r="E431" s="243">
        <v>1.1000000000000001</v>
      </c>
      <c r="F431" s="108" t="s">
        <v>49</v>
      </c>
      <c r="G431" s="6">
        <v>2070</v>
      </c>
      <c r="H431" s="6">
        <f t="shared" si="15"/>
        <v>2277</v>
      </c>
      <c r="I431" s="6">
        <v>398</v>
      </c>
      <c r="J431" s="65">
        <f>+I431*E431</f>
        <v>437.8</v>
      </c>
      <c r="K431" s="6">
        <f>J431+H431</f>
        <v>2714.8</v>
      </c>
      <c r="L431" s="154"/>
    </row>
    <row r="432" spans="1:12" ht="20.85" customHeight="1" x14ac:dyDescent="0.3">
      <c r="A432" s="164"/>
      <c r="B432" s="214"/>
      <c r="C432" s="110" t="s">
        <v>14</v>
      </c>
      <c r="D432" s="106" t="s">
        <v>235</v>
      </c>
      <c r="E432" s="243">
        <v>4.5</v>
      </c>
      <c r="F432" s="108" t="s">
        <v>49</v>
      </c>
      <c r="G432" s="6">
        <v>1920</v>
      </c>
      <c r="H432" s="6">
        <f t="shared" si="15"/>
        <v>8640</v>
      </c>
      <c r="I432" s="6">
        <v>306</v>
      </c>
      <c r="J432" s="65">
        <f>+I432*E432</f>
        <v>1377</v>
      </c>
      <c r="K432" s="6">
        <f>J432+H432</f>
        <v>10017</v>
      </c>
      <c r="L432" s="154"/>
    </row>
    <row r="433" spans="1:12" ht="20.85" customHeight="1" x14ac:dyDescent="0.3">
      <c r="A433" s="164"/>
      <c r="B433" s="214"/>
      <c r="C433" s="110" t="s">
        <v>14</v>
      </c>
      <c r="D433" s="106" t="s">
        <v>236</v>
      </c>
      <c r="E433" s="243">
        <v>203.3</v>
      </c>
      <c r="F433" s="108" t="s">
        <v>305</v>
      </c>
      <c r="G433" s="6">
        <v>21.3</v>
      </c>
      <c r="H433" s="6">
        <f t="shared" si="15"/>
        <v>4330.29</v>
      </c>
      <c r="I433" s="6">
        <v>3.3</v>
      </c>
      <c r="J433" s="65">
        <f>+I433*E433</f>
        <v>670.89</v>
      </c>
      <c r="K433" s="6">
        <f>J433+H433</f>
        <v>5001.18</v>
      </c>
      <c r="L433" s="154"/>
    </row>
    <row r="434" spans="1:12" ht="20.85" customHeight="1" x14ac:dyDescent="0.3">
      <c r="A434" s="164"/>
      <c r="B434" s="214"/>
      <c r="C434" s="110" t="s">
        <v>14</v>
      </c>
      <c r="D434" s="106" t="s">
        <v>238</v>
      </c>
      <c r="E434" s="360">
        <v>6.1</v>
      </c>
      <c r="F434" s="361" t="s">
        <v>305</v>
      </c>
      <c r="G434" s="65">
        <v>40</v>
      </c>
      <c r="H434" s="65">
        <f t="shared" si="15"/>
        <v>244</v>
      </c>
      <c r="I434" s="362">
        <v>0</v>
      </c>
      <c r="J434" s="352">
        <f>ROUNDDOWN(SUM(E434*I434),2)</f>
        <v>0</v>
      </c>
      <c r="K434" s="352">
        <f>IF(E434&gt;0,SUM(H434,J434)," ")</f>
        <v>244</v>
      </c>
      <c r="L434" s="154"/>
    </row>
    <row r="435" spans="1:12" ht="20.85" customHeight="1" x14ac:dyDescent="0.3">
      <c r="A435" s="164"/>
      <c r="B435" s="214"/>
      <c r="C435" s="110" t="s">
        <v>14</v>
      </c>
      <c r="D435" s="106" t="s">
        <v>239</v>
      </c>
      <c r="E435" s="243">
        <v>9.6</v>
      </c>
      <c r="F435" s="108" t="s">
        <v>15</v>
      </c>
      <c r="G435" s="6">
        <v>380</v>
      </c>
      <c r="H435" s="6">
        <f t="shared" si="15"/>
        <v>3648</v>
      </c>
      <c r="I435" s="107">
        <v>0</v>
      </c>
      <c r="J435" s="111">
        <f>ROUNDDOWN(SUM(E435*I435),2)</f>
        <v>0</v>
      </c>
      <c r="K435" s="111">
        <f>IF(E435&gt;0,SUM(H435,J435)," ")</f>
        <v>3648</v>
      </c>
      <c r="L435" s="154"/>
    </row>
    <row r="436" spans="1:12" ht="20.85" customHeight="1" x14ac:dyDescent="0.3">
      <c r="A436" s="164"/>
      <c r="B436" s="214"/>
      <c r="C436" s="110" t="s">
        <v>14</v>
      </c>
      <c r="D436" s="106" t="s">
        <v>240</v>
      </c>
      <c r="E436" s="242">
        <v>12</v>
      </c>
      <c r="F436" s="32" t="s">
        <v>49</v>
      </c>
      <c r="G436" s="42">
        <v>0</v>
      </c>
      <c r="H436" s="42">
        <v>0</v>
      </c>
      <c r="I436" s="33">
        <v>133</v>
      </c>
      <c r="J436" s="24">
        <f>E436*I436</f>
        <v>1596</v>
      </c>
      <c r="K436" s="25">
        <f>H436+J436</f>
        <v>1596</v>
      </c>
      <c r="L436" s="154"/>
    </row>
    <row r="437" spans="1:12" ht="20.85" customHeight="1" x14ac:dyDescent="0.3">
      <c r="A437" s="164"/>
      <c r="B437" s="214"/>
      <c r="C437" s="215" t="s">
        <v>14</v>
      </c>
      <c r="D437" s="11" t="s">
        <v>241</v>
      </c>
      <c r="E437" s="243">
        <v>3</v>
      </c>
      <c r="F437" s="108" t="s">
        <v>305</v>
      </c>
      <c r="G437" s="6">
        <v>42.5</v>
      </c>
      <c r="H437" s="6">
        <f>+E437*G437</f>
        <v>127.5</v>
      </c>
      <c r="I437" s="107">
        <v>0</v>
      </c>
      <c r="J437" s="111">
        <f>ROUNDDOWN(SUM(E437*I437),2)</f>
        <v>0</v>
      </c>
      <c r="K437" s="111">
        <f>IF(E437&gt;0,SUM(H437,J437)," ")</f>
        <v>127.5</v>
      </c>
      <c r="L437" s="154"/>
    </row>
    <row r="438" spans="1:12" ht="20.85" customHeight="1" x14ac:dyDescent="0.3">
      <c r="A438" s="164"/>
      <c r="B438" s="214"/>
      <c r="C438" s="215"/>
      <c r="D438" s="336" t="s">
        <v>306</v>
      </c>
      <c r="E438" s="87"/>
      <c r="F438" s="8"/>
      <c r="G438" s="26"/>
      <c r="H438" s="26"/>
      <c r="I438" s="6"/>
      <c r="J438" s="23"/>
      <c r="K438" s="44">
        <f>SUM(K429:K437)</f>
        <v>29519.48</v>
      </c>
      <c r="L438" s="154"/>
    </row>
    <row r="439" spans="1:12" ht="20.85" customHeight="1" x14ac:dyDescent="0.3">
      <c r="A439" s="164" t="s">
        <v>62</v>
      </c>
      <c r="B439" s="220" t="s">
        <v>534</v>
      </c>
      <c r="C439" s="188" t="s">
        <v>47</v>
      </c>
      <c r="D439" s="188"/>
      <c r="E439" s="244"/>
      <c r="F439" s="32"/>
      <c r="G439" s="80"/>
      <c r="H439" s="71"/>
      <c r="I439" s="71"/>
      <c r="J439" s="71"/>
      <c r="K439" s="71"/>
      <c r="L439" s="154"/>
    </row>
    <row r="440" spans="1:12" ht="20.85" customHeight="1" x14ac:dyDescent="0.3">
      <c r="A440" s="164"/>
      <c r="B440" s="222"/>
      <c r="C440" s="215" t="s">
        <v>573</v>
      </c>
      <c r="D440" s="11" t="s">
        <v>182</v>
      </c>
      <c r="E440" s="238"/>
      <c r="F440" s="8"/>
      <c r="G440" s="21"/>
      <c r="H440" s="6"/>
      <c r="I440" s="6"/>
      <c r="J440" s="23"/>
      <c r="K440" s="23"/>
      <c r="L440" s="154"/>
    </row>
    <row r="441" spans="1:12" ht="20.85" customHeight="1" x14ac:dyDescent="0.3">
      <c r="A441" s="164"/>
      <c r="B441" s="222"/>
      <c r="C441" s="215" t="s">
        <v>62</v>
      </c>
      <c r="D441" s="11" t="s">
        <v>187</v>
      </c>
      <c r="E441" s="238">
        <v>1970</v>
      </c>
      <c r="F441" s="8" t="s">
        <v>15</v>
      </c>
      <c r="G441" s="21">
        <v>40</v>
      </c>
      <c r="H441" s="6">
        <f>E441*G441</f>
        <v>78800</v>
      </c>
      <c r="I441" s="6">
        <v>30</v>
      </c>
      <c r="J441" s="24">
        <f>E441*I441</f>
        <v>59100</v>
      </c>
      <c r="K441" s="24">
        <f>H441+J441</f>
        <v>137900</v>
      </c>
      <c r="L441" s="154"/>
    </row>
    <row r="442" spans="1:12" ht="20.85" customHeight="1" x14ac:dyDescent="0.3">
      <c r="A442" s="164"/>
      <c r="B442" s="222"/>
      <c r="C442" s="215" t="s">
        <v>574</v>
      </c>
      <c r="D442" s="11" t="s">
        <v>186</v>
      </c>
      <c r="E442" s="238"/>
      <c r="F442" s="8"/>
      <c r="G442" s="21"/>
      <c r="H442" s="6"/>
      <c r="I442" s="6"/>
      <c r="J442" s="23"/>
      <c r="K442" s="23"/>
      <c r="L442" s="154"/>
    </row>
    <row r="443" spans="1:12" ht="20.85" customHeight="1" x14ac:dyDescent="0.3">
      <c r="A443" s="164"/>
      <c r="B443" s="222"/>
      <c r="C443" s="215" t="s">
        <v>62</v>
      </c>
      <c r="D443" s="11" t="s">
        <v>183</v>
      </c>
      <c r="E443" s="238">
        <v>830</v>
      </c>
      <c r="F443" s="8" t="s">
        <v>15</v>
      </c>
      <c r="G443" s="21">
        <v>40</v>
      </c>
      <c r="H443" s="6">
        <f>E443*G443</f>
        <v>33200</v>
      </c>
      <c r="I443" s="6">
        <v>30</v>
      </c>
      <c r="J443" s="24">
        <f>E443*I443</f>
        <v>24900</v>
      </c>
      <c r="K443" s="24">
        <f>H443+J443</f>
        <v>58100</v>
      </c>
      <c r="L443" s="154"/>
    </row>
    <row r="444" spans="1:12" ht="20.85" customHeight="1" x14ac:dyDescent="0.3">
      <c r="A444" s="164"/>
      <c r="B444" s="222"/>
      <c r="C444" s="215" t="s">
        <v>575</v>
      </c>
      <c r="D444" s="11" t="s">
        <v>184</v>
      </c>
      <c r="E444" s="238"/>
      <c r="F444" s="8"/>
      <c r="G444" s="21"/>
      <c r="H444" s="6"/>
      <c r="I444" s="6"/>
      <c r="J444" s="24"/>
      <c r="K444" s="24"/>
      <c r="L444" s="154"/>
    </row>
    <row r="445" spans="1:12" ht="20.85" customHeight="1" x14ac:dyDescent="0.3">
      <c r="A445" s="164"/>
      <c r="B445" s="222"/>
      <c r="C445" s="215" t="s">
        <v>62</v>
      </c>
      <c r="D445" s="11" t="s">
        <v>185</v>
      </c>
      <c r="E445" s="238">
        <v>107</v>
      </c>
      <c r="F445" s="8" t="s">
        <v>15</v>
      </c>
      <c r="G445" s="21">
        <v>60</v>
      </c>
      <c r="H445" s="6">
        <f>E445*G445</f>
        <v>6420</v>
      </c>
      <c r="I445" s="6">
        <v>38</v>
      </c>
      <c r="J445" s="24">
        <f>E445*I445</f>
        <v>4066</v>
      </c>
      <c r="K445" s="24">
        <f>H445+J445</f>
        <v>10486</v>
      </c>
      <c r="L445" s="154"/>
    </row>
    <row r="446" spans="1:12" ht="20.85" customHeight="1" x14ac:dyDescent="0.3">
      <c r="A446" s="311"/>
      <c r="B446" s="407"/>
      <c r="C446" s="278"/>
      <c r="D446" s="398" t="s">
        <v>541</v>
      </c>
      <c r="E446" s="280"/>
      <c r="F446" s="276"/>
      <c r="G446" s="281"/>
      <c r="H446" s="281"/>
      <c r="I446" s="289"/>
      <c r="J446" s="290"/>
      <c r="K446" s="335">
        <f>SUM(K441:K445)</f>
        <v>206486</v>
      </c>
      <c r="L446" s="317"/>
    </row>
    <row r="447" spans="1:12" ht="20.85" customHeight="1" x14ac:dyDescent="0.3">
      <c r="A447" s="77"/>
      <c r="B447" s="221" t="s">
        <v>535</v>
      </c>
      <c r="C447" s="223" t="s">
        <v>616</v>
      </c>
      <c r="D447" s="221"/>
      <c r="E447" s="244"/>
      <c r="F447" s="66"/>
      <c r="G447" s="80"/>
      <c r="H447" s="71"/>
      <c r="I447" s="71"/>
      <c r="J447" s="71"/>
      <c r="K447" s="81"/>
      <c r="L447" s="92" t="s">
        <v>591</v>
      </c>
    </row>
    <row r="448" spans="1:12" ht="20.85" customHeight="1" x14ac:dyDescent="0.3">
      <c r="A448" s="77"/>
      <c r="B448" s="115" t="s">
        <v>62</v>
      </c>
      <c r="C448" s="85" t="s">
        <v>576</v>
      </c>
      <c r="D448" s="79" t="s">
        <v>438</v>
      </c>
      <c r="E448" s="244">
        <v>16</v>
      </c>
      <c r="F448" s="32" t="s">
        <v>15</v>
      </c>
      <c r="G448" s="86" t="s">
        <v>14</v>
      </c>
      <c r="H448" s="86" t="s">
        <v>14</v>
      </c>
      <c r="I448" s="86">
        <v>70</v>
      </c>
      <c r="J448" s="80">
        <f>E448*I448</f>
        <v>1120</v>
      </c>
      <c r="K448" s="80">
        <f>E448*I448</f>
        <v>1120</v>
      </c>
      <c r="L448" s="82"/>
    </row>
    <row r="449" spans="1:12" ht="20.85" customHeight="1" x14ac:dyDescent="0.3">
      <c r="A449" s="77"/>
      <c r="B449" s="115" t="s">
        <v>62</v>
      </c>
      <c r="C449" s="85" t="s">
        <v>577</v>
      </c>
      <c r="D449" s="37" t="s">
        <v>440</v>
      </c>
      <c r="E449" s="98">
        <v>3.85</v>
      </c>
      <c r="F449" s="32" t="s">
        <v>49</v>
      </c>
      <c r="G449" s="86" t="s">
        <v>14</v>
      </c>
      <c r="H449" s="86" t="s">
        <v>14</v>
      </c>
      <c r="I449" s="86">
        <v>99</v>
      </c>
      <c r="J449" s="80">
        <f>E449*I449</f>
        <v>381.15000000000003</v>
      </c>
      <c r="K449" s="80">
        <f>E449*I449</f>
        <v>381.15000000000003</v>
      </c>
      <c r="L449" s="82"/>
    </row>
    <row r="450" spans="1:12" ht="20.85" customHeight="1" x14ac:dyDescent="0.3">
      <c r="A450" s="172"/>
      <c r="B450" s="84"/>
      <c r="C450" s="85" t="s">
        <v>14</v>
      </c>
      <c r="D450" s="173" t="s">
        <v>441</v>
      </c>
      <c r="E450" s="236"/>
      <c r="F450" s="100"/>
      <c r="G450" s="174"/>
      <c r="H450" s="80"/>
      <c r="I450" s="101"/>
      <c r="J450" s="80"/>
      <c r="K450" s="101"/>
      <c r="L450" s="172"/>
    </row>
    <row r="451" spans="1:12" ht="20.85" customHeight="1" x14ac:dyDescent="0.3">
      <c r="A451" s="172"/>
      <c r="B451" s="84"/>
      <c r="C451" s="85"/>
      <c r="D451" s="173" t="s">
        <v>442</v>
      </c>
      <c r="E451" s="236"/>
      <c r="F451" s="100"/>
      <c r="G451" s="174"/>
      <c r="H451" s="80"/>
      <c r="I451" s="101"/>
      <c r="J451" s="80"/>
      <c r="K451" s="101"/>
      <c r="L451" s="172"/>
    </row>
    <row r="452" spans="1:12" ht="20.85" customHeight="1" x14ac:dyDescent="0.3">
      <c r="A452" s="172"/>
      <c r="B452" s="84"/>
      <c r="C452" s="85"/>
      <c r="D452" s="173" t="s">
        <v>443</v>
      </c>
      <c r="E452" s="244">
        <v>22</v>
      </c>
      <c r="F452" s="32" t="s">
        <v>444</v>
      </c>
      <c r="G452" s="80">
        <v>200</v>
      </c>
      <c r="H452" s="80">
        <f>+E452*G452</f>
        <v>4400</v>
      </c>
      <c r="I452" s="86" t="s">
        <v>14</v>
      </c>
      <c r="J452" s="86" t="s">
        <v>14</v>
      </c>
      <c r="K452" s="80">
        <f>E452*G452</f>
        <v>4400</v>
      </c>
      <c r="L452" s="172"/>
    </row>
    <row r="453" spans="1:12" ht="20.85" customHeight="1" x14ac:dyDescent="0.3">
      <c r="A453" s="172"/>
      <c r="B453" s="84"/>
      <c r="C453" s="85" t="s">
        <v>14</v>
      </c>
      <c r="D453" s="39" t="s">
        <v>445</v>
      </c>
      <c r="E453" s="35">
        <v>11</v>
      </c>
      <c r="F453" s="35" t="s">
        <v>50</v>
      </c>
      <c r="G453" s="36">
        <v>1280</v>
      </c>
      <c r="H453" s="41">
        <f>+G453*E453</f>
        <v>14080</v>
      </c>
      <c r="I453" s="36">
        <v>344</v>
      </c>
      <c r="J453" s="36">
        <f>+I453*E453</f>
        <v>3784</v>
      </c>
      <c r="K453" s="36">
        <f>+J453+H453</f>
        <v>17864</v>
      </c>
      <c r="L453" s="172"/>
    </row>
    <row r="454" spans="1:12" ht="20.85" customHeight="1" x14ac:dyDescent="0.3">
      <c r="A454" s="77"/>
      <c r="B454" s="115" t="s">
        <v>62</v>
      </c>
      <c r="C454" s="85" t="s">
        <v>14</v>
      </c>
      <c r="D454" s="39" t="s">
        <v>95</v>
      </c>
      <c r="E454" s="35">
        <v>11</v>
      </c>
      <c r="F454" s="35" t="s">
        <v>50</v>
      </c>
      <c r="G454" s="36">
        <v>1120</v>
      </c>
      <c r="H454" s="41">
        <f>+G454*E454</f>
        <v>12320</v>
      </c>
      <c r="I454" s="36">
        <v>301</v>
      </c>
      <c r="J454" s="36">
        <f>+I454*E454</f>
        <v>3311</v>
      </c>
      <c r="K454" s="36">
        <f>+J454+H454</f>
        <v>15631</v>
      </c>
      <c r="L454" s="82"/>
    </row>
    <row r="455" spans="1:12" ht="20.85" customHeight="1" x14ac:dyDescent="0.3">
      <c r="A455" s="154"/>
      <c r="B455" s="78" t="s">
        <v>62</v>
      </c>
      <c r="C455" s="85" t="s">
        <v>578</v>
      </c>
      <c r="D455" s="67" t="s">
        <v>447</v>
      </c>
      <c r="E455" s="356"/>
      <c r="F455" s="32"/>
      <c r="G455" s="166"/>
      <c r="H455" s="71"/>
      <c r="I455" s="71"/>
      <c r="J455" s="71"/>
      <c r="K455" s="71"/>
      <c r="L455" s="154"/>
    </row>
    <row r="456" spans="1:12" ht="20.85" customHeight="1" x14ac:dyDescent="0.45">
      <c r="A456" s="201"/>
      <c r="B456" s="176"/>
      <c r="C456" s="177"/>
      <c r="D456" s="67" t="s">
        <v>448</v>
      </c>
      <c r="E456" s="356"/>
      <c r="F456" s="78"/>
      <c r="G456" s="363"/>
      <c r="H456" s="363"/>
      <c r="I456" s="363"/>
      <c r="J456" s="364"/>
      <c r="K456" s="365"/>
      <c r="L456" s="178"/>
    </row>
    <row r="457" spans="1:12" ht="20.85" customHeight="1" x14ac:dyDescent="0.3">
      <c r="A457" s="179"/>
      <c r="B457" s="176"/>
      <c r="C457" s="177"/>
      <c r="D457" s="180" t="s">
        <v>24</v>
      </c>
      <c r="E457" s="244">
        <v>359</v>
      </c>
      <c r="F457" s="32" t="s">
        <v>15</v>
      </c>
      <c r="G457" s="21">
        <v>360</v>
      </c>
      <c r="H457" s="6">
        <f>E457*G457</f>
        <v>129240</v>
      </c>
      <c r="I457" s="26">
        <v>0</v>
      </c>
      <c r="J457" s="26">
        <v>0</v>
      </c>
      <c r="K457" s="24">
        <f>H457+J457</f>
        <v>129240</v>
      </c>
      <c r="L457" s="178"/>
    </row>
    <row r="458" spans="1:12" ht="20.85" customHeight="1" x14ac:dyDescent="0.3">
      <c r="A458" s="154"/>
      <c r="B458" s="78" t="s">
        <v>62</v>
      </c>
      <c r="C458" s="85" t="s">
        <v>579</v>
      </c>
      <c r="D458" s="67" t="s">
        <v>450</v>
      </c>
      <c r="E458" s="35"/>
      <c r="F458" s="32"/>
      <c r="G458" s="80"/>
      <c r="H458" s="80"/>
      <c r="I458" s="86"/>
      <c r="J458" s="80"/>
      <c r="K458" s="80"/>
      <c r="L458" s="154"/>
    </row>
    <row r="459" spans="1:12" ht="20.85" customHeight="1" x14ac:dyDescent="0.3">
      <c r="A459" s="154"/>
      <c r="B459" s="176"/>
      <c r="C459" s="66" t="s">
        <v>14</v>
      </c>
      <c r="D459" s="34" t="s">
        <v>603</v>
      </c>
      <c r="E459" s="244">
        <v>48</v>
      </c>
      <c r="F459" s="32" t="s">
        <v>17</v>
      </c>
      <c r="G459" s="6">
        <v>565</v>
      </c>
      <c r="H459" s="6">
        <f>E459*G459</f>
        <v>27120</v>
      </c>
      <c r="I459" s="6">
        <v>243</v>
      </c>
      <c r="J459" s="24">
        <f>E459*I459</f>
        <v>11664</v>
      </c>
      <c r="K459" s="24">
        <f>H459+J459</f>
        <v>38784</v>
      </c>
      <c r="L459" s="154"/>
    </row>
    <row r="460" spans="1:12" ht="20.85" customHeight="1" x14ac:dyDescent="0.3">
      <c r="A460" s="77"/>
      <c r="B460" s="176"/>
      <c r="C460" s="391" t="s">
        <v>14</v>
      </c>
      <c r="D460" s="39" t="s">
        <v>607</v>
      </c>
      <c r="E460" s="244">
        <v>14</v>
      </c>
      <c r="F460" s="32" t="s">
        <v>17</v>
      </c>
      <c r="G460" s="6">
        <v>725</v>
      </c>
      <c r="H460" s="6">
        <f>E460*G460</f>
        <v>10150</v>
      </c>
      <c r="I460" s="6">
        <v>276</v>
      </c>
      <c r="J460" s="24">
        <f>E460*I460</f>
        <v>3864</v>
      </c>
      <c r="K460" s="24">
        <f>H460+J460</f>
        <v>14014</v>
      </c>
      <c r="L460" s="82"/>
    </row>
    <row r="461" spans="1:12" ht="20.85" customHeight="1" x14ac:dyDescent="0.3">
      <c r="A461" s="77"/>
      <c r="B461" s="176"/>
      <c r="C461" s="215" t="s">
        <v>14</v>
      </c>
      <c r="D461" s="11" t="s">
        <v>207</v>
      </c>
      <c r="E461" s="87"/>
      <c r="F461" s="8"/>
      <c r="G461" s="6"/>
      <c r="H461" s="6"/>
      <c r="I461" s="6"/>
      <c r="J461" s="24"/>
      <c r="K461" s="24"/>
      <c r="L461" s="82"/>
    </row>
    <row r="462" spans="1:12" ht="20.85" customHeight="1" x14ac:dyDescent="0.3">
      <c r="A462" s="77"/>
      <c r="B462" s="176"/>
      <c r="C462" s="215"/>
      <c r="D462" s="11" t="s">
        <v>366</v>
      </c>
      <c r="E462" s="87">
        <v>216</v>
      </c>
      <c r="F462" s="8" t="s">
        <v>15</v>
      </c>
      <c r="G462" s="6">
        <v>268</v>
      </c>
      <c r="H462" s="6">
        <f>E462*G462</f>
        <v>57888</v>
      </c>
      <c r="I462" s="6">
        <v>70</v>
      </c>
      <c r="J462" s="24">
        <f>E462*I462</f>
        <v>15120</v>
      </c>
      <c r="K462" s="24">
        <f>H462+J462</f>
        <v>73008</v>
      </c>
      <c r="L462" s="82"/>
    </row>
    <row r="463" spans="1:12" ht="20.85" customHeight="1" x14ac:dyDescent="0.3">
      <c r="A463" s="77"/>
      <c r="B463" s="176"/>
      <c r="C463" s="215" t="s">
        <v>14</v>
      </c>
      <c r="D463" s="11" t="s">
        <v>208</v>
      </c>
      <c r="E463" s="87"/>
      <c r="F463" s="8"/>
      <c r="G463" s="6"/>
      <c r="H463" s="6"/>
      <c r="I463" s="6"/>
      <c r="J463" s="24"/>
      <c r="K463" s="24"/>
      <c r="L463" s="82"/>
    </row>
    <row r="464" spans="1:12" ht="20.85" customHeight="1" x14ac:dyDescent="0.3">
      <c r="A464" s="77"/>
      <c r="B464" s="176"/>
      <c r="C464" s="215"/>
      <c r="D464" s="11" t="s">
        <v>209</v>
      </c>
      <c r="E464" s="87">
        <v>35</v>
      </c>
      <c r="F464" s="8" t="s">
        <v>16</v>
      </c>
      <c r="G464" s="6">
        <v>222</v>
      </c>
      <c r="H464" s="6">
        <f>E464*G464</f>
        <v>7770</v>
      </c>
      <c r="I464" s="6">
        <v>45</v>
      </c>
      <c r="J464" s="24">
        <f>E464*I464</f>
        <v>1575</v>
      </c>
      <c r="K464" s="24">
        <f>H464+J464</f>
        <v>9345</v>
      </c>
      <c r="L464" s="82"/>
    </row>
    <row r="465" spans="1:12" ht="20.85" customHeight="1" x14ac:dyDescent="0.3">
      <c r="A465" s="164"/>
      <c r="B465" s="223"/>
      <c r="C465" s="66" t="s">
        <v>14</v>
      </c>
      <c r="D465" s="34" t="s">
        <v>400</v>
      </c>
      <c r="E465" s="35"/>
      <c r="F465" s="32"/>
      <c r="G465" s="33"/>
      <c r="H465" s="33"/>
      <c r="I465" s="33"/>
      <c r="J465" s="166"/>
      <c r="K465" s="166"/>
      <c r="L465" s="154"/>
    </row>
    <row r="466" spans="1:12" ht="20.85" customHeight="1" x14ac:dyDescent="0.3">
      <c r="A466" s="311"/>
      <c r="B466" s="312"/>
      <c r="C466" s="300"/>
      <c r="D466" s="313" t="s">
        <v>401</v>
      </c>
      <c r="E466" s="314"/>
      <c r="F466" s="295"/>
      <c r="G466" s="315"/>
      <c r="H466" s="315"/>
      <c r="I466" s="315"/>
      <c r="J466" s="316"/>
      <c r="K466" s="316"/>
      <c r="L466" s="317"/>
    </row>
    <row r="467" spans="1:12" ht="20.85" customHeight="1" x14ac:dyDescent="0.3">
      <c r="A467" s="164"/>
      <c r="B467" s="223"/>
      <c r="C467" s="66"/>
      <c r="D467" s="34" t="s">
        <v>402</v>
      </c>
      <c r="E467" s="35"/>
      <c r="F467" s="32"/>
      <c r="G467" s="33"/>
      <c r="H467" s="33"/>
      <c r="I467" s="33"/>
      <c r="J467" s="166"/>
      <c r="K467" s="166"/>
      <c r="L467" s="154"/>
    </row>
    <row r="468" spans="1:12" ht="20.85" customHeight="1" x14ac:dyDescent="0.3">
      <c r="A468" s="164"/>
      <c r="B468" s="223"/>
      <c r="C468" s="66"/>
      <c r="D468" s="68" t="s">
        <v>403</v>
      </c>
      <c r="E468" s="35"/>
      <c r="F468" s="32"/>
      <c r="G468" s="33"/>
      <c r="H468" s="33"/>
      <c r="I468" s="33"/>
      <c r="J468" s="71"/>
      <c r="K468" s="71"/>
      <c r="L468" s="154"/>
    </row>
    <row r="469" spans="1:12" ht="20.85" customHeight="1" x14ac:dyDescent="0.3">
      <c r="A469" s="77"/>
      <c r="B469" s="84"/>
      <c r="C469" s="85" t="s">
        <v>14</v>
      </c>
      <c r="D469" s="67" t="s">
        <v>451</v>
      </c>
      <c r="E469" s="35">
        <v>10</v>
      </c>
      <c r="F469" s="32" t="s">
        <v>26</v>
      </c>
      <c r="G469" s="33">
        <v>427</v>
      </c>
      <c r="H469" s="33">
        <f>E469*G469</f>
        <v>4270</v>
      </c>
      <c r="I469" s="33">
        <v>115</v>
      </c>
      <c r="J469" s="71">
        <f>E469*I469</f>
        <v>1150</v>
      </c>
      <c r="K469" s="71">
        <f>H469+J469</f>
        <v>5420</v>
      </c>
      <c r="L469" s="82"/>
    </row>
    <row r="470" spans="1:12" ht="20.85" customHeight="1" x14ac:dyDescent="0.3">
      <c r="A470" s="154"/>
      <c r="B470" s="84" t="s">
        <v>62</v>
      </c>
      <c r="C470" s="85" t="s">
        <v>14</v>
      </c>
      <c r="D470" s="181" t="s">
        <v>452</v>
      </c>
      <c r="E470" s="244"/>
      <c r="F470" s="32"/>
      <c r="G470" s="80"/>
      <c r="H470" s="71"/>
      <c r="I470" s="71"/>
      <c r="J470" s="71"/>
      <c r="K470" s="71"/>
      <c r="L470" s="154"/>
    </row>
    <row r="471" spans="1:12" ht="20.85" customHeight="1" x14ac:dyDescent="0.3">
      <c r="A471" s="175"/>
      <c r="B471" s="159"/>
      <c r="C471" s="85"/>
      <c r="D471" s="182" t="s">
        <v>453</v>
      </c>
      <c r="E471" s="250">
        <v>1.5</v>
      </c>
      <c r="F471" s="32" t="s">
        <v>454</v>
      </c>
      <c r="G471" s="80">
        <v>1500</v>
      </c>
      <c r="H471" s="80">
        <f>+E471*G471</f>
        <v>2250</v>
      </c>
      <c r="I471" s="86">
        <v>500</v>
      </c>
      <c r="J471" s="80">
        <f>E471*I471</f>
        <v>750</v>
      </c>
      <c r="K471" s="80">
        <f>+H471+J471</f>
        <v>3000</v>
      </c>
      <c r="L471" s="178"/>
    </row>
    <row r="472" spans="1:12" ht="20.85" customHeight="1" x14ac:dyDescent="0.3">
      <c r="A472" s="224"/>
      <c r="B472" s="225"/>
      <c r="C472" s="226" t="s">
        <v>14</v>
      </c>
      <c r="D472" s="67" t="s">
        <v>455</v>
      </c>
      <c r="E472" s="244">
        <v>10</v>
      </c>
      <c r="F472" s="32" t="s">
        <v>17</v>
      </c>
      <c r="G472" s="80">
        <v>40</v>
      </c>
      <c r="H472" s="80">
        <f>+E472*G472</f>
        <v>400</v>
      </c>
      <c r="I472" s="86" t="s">
        <v>14</v>
      </c>
      <c r="J472" s="80" t="s">
        <v>14</v>
      </c>
      <c r="K472" s="80">
        <f>E472*G472</f>
        <v>400</v>
      </c>
      <c r="L472" s="183"/>
    </row>
    <row r="473" spans="1:12" ht="20.85" customHeight="1" x14ac:dyDescent="0.3">
      <c r="A473" s="224"/>
      <c r="B473" s="225"/>
      <c r="C473" s="226" t="s">
        <v>14</v>
      </c>
      <c r="D473" s="67" t="s">
        <v>456</v>
      </c>
      <c r="E473" s="244">
        <v>20</v>
      </c>
      <c r="F473" s="32" t="s">
        <v>30</v>
      </c>
      <c r="G473" s="80">
        <v>9</v>
      </c>
      <c r="H473" s="80">
        <f>+E473*G473</f>
        <v>180</v>
      </c>
      <c r="I473" s="86" t="s">
        <v>14</v>
      </c>
      <c r="J473" s="80" t="s">
        <v>14</v>
      </c>
      <c r="K473" s="80">
        <f>E473*G473</f>
        <v>180</v>
      </c>
      <c r="L473" s="183"/>
    </row>
    <row r="474" spans="1:12" ht="20.85" customHeight="1" x14ac:dyDescent="0.3">
      <c r="A474" s="224"/>
      <c r="B474" s="225"/>
      <c r="C474" s="226" t="s">
        <v>14</v>
      </c>
      <c r="D474" s="67" t="s">
        <v>457</v>
      </c>
      <c r="E474" s="244">
        <v>10</v>
      </c>
      <c r="F474" s="32" t="s">
        <v>42</v>
      </c>
      <c r="G474" s="80">
        <v>25</v>
      </c>
      <c r="H474" s="80">
        <f>+E474*G474</f>
        <v>250</v>
      </c>
      <c r="I474" s="86" t="s">
        <v>14</v>
      </c>
      <c r="J474" s="80" t="s">
        <v>14</v>
      </c>
      <c r="K474" s="80">
        <f>E474*G474</f>
        <v>250</v>
      </c>
      <c r="L474" s="183"/>
    </row>
    <row r="475" spans="1:12" ht="20.85" customHeight="1" x14ac:dyDescent="0.3">
      <c r="A475" s="224"/>
      <c r="B475" s="225"/>
      <c r="C475" s="215" t="s">
        <v>14</v>
      </c>
      <c r="D475" s="11" t="s">
        <v>190</v>
      </c>
      <c r="E475" s="238"/>
      <c r="F475" s="8"/>
      <c r="G475" s="21"/>
      <c r="H475" s="6"/>
      <c r="I475" s="6"/>
      <c r="J475" s="23"/>
      <c r="K475" s="23"/>
      <c r="L475" s="183"/>
    </row>
    <row r="476" spans="1:12" ht="20.85" customHeight="1" x14ac:dyDescent="0.3">
      <c r="A476" s="224"/>
      <c r="B476" s="225"/>
      <c r="C476" s="215" t="s">
        <v>62</v>
      </c>
      <c r="D476" s="11" t="s">
        <v>192</v>
      </c>
      <c r="E476" s="238">
        <v>35</v>
      </c>
      <c r="F476" s="8" t="s">
        <v>15</v>
      </c>
      <c r="G476" s="21">
        <v>40</v>
      </c>
      <c r="H476" s="6">
        <f>E476*G476</f>
        <v>1400</v>
      </c>
      <c r="I476" s="6">
        <v>30</v>
      </c>
      <c r="J476" s="24">
        <f>E476*I476</f>
        <v>1050</v>
      </c>
      <c r="K476" s="24">
        <f>H476+J476</f>
        <v>2450</v>
      </c>
      <c r="L476" s="183"/>
    </row>
    <row r="477" spans="1:12" ht="20.85" customHeight="1" x14ac:dyDescent="0.3">
      <c r="A477" s="366"/>
      <c r="B477" s="367"/>
      <c r="C477" s="215" t="s">
        <v>14</v>
      </c>
      <c r="D477" s="344" t="s">
        <v>193</v>
      </c>
      <c r="E477" s="368"/>
      <c r="F477" s="369"/>
      <c r="G477" s="370"/>
      <c r="H477" s="371"/>
      <c r="I477" s="371"/>
      <c r="J477" s="371"/>
      <c r="K477" s="371"/>
      <c r="L477" s="372"/>
    </row>
    <row r="478" spans="1:12" ht="20.85" customHeight="1" x14ac:dyDescent="0.3">
      <c r="A478" s="225"/>
      <c r="B478" s="225"/>
      <c r="C478" s="215" t="s">
        <v>62</v>
      </c>
      <c r="D478" s="2" t="s">
        <v>191</v>
      </c>
      <c r="E478" s="245">
        <v>270</v>
      </c>
      <c r="F478" s="214" t="s">
        <v>15</v>
      </c>
      <c r="G478" s="348">
        <v>77</v>
      </c>
      <c r="H478" s="65">
        <f>E478*G478</f>
        <v>20790</v>
      </c>
      <c r="I478" s="65">
        <v>38</v>
      </c>
      <c r="J478" s="25">
        <f>E478*I478</f>
        <v>10260</v>
      </c>
      <c r="K478" s="25">
        <f>H478+J478</f>
        <v>31050</v>
      </c>
      <c r="L478" s="183"/>
    </row>
    <row r="479" spans="1:12" ht="20.85" customHeight="1" x14ac:dyDescent="0.45">
      <c r="A479" s="77"/>
      <c r="B479" s="428" t="s">
        <v>617</v>
      </c>
      <c r="C479" s="429"/>
      <c r="D479" s="429"/>
      <c r="E479" s="244"/>
      <c r="F479" s="390"/>
      <c r="G479" s="80"/>
      <c r="H479" s="71"/>
      <c r="I479" s="71"/>
      <c r="J479" s="71"/>
      <c r="K479" s="157">
        <f>SUM(K448:K478)</f>
        <v>346537.15</v>
      </c>
      <c r="L479" s="82"/>
    </row>
    <row r="480" spans="1:12" ht="20.85" customHeight="1" x14ac:dyDescent="0.3">
      <c r="A480" s="89"/>
      <c r="B480" s="202">
        <v>2.14</v>
      </c>
      <c r="C480" s="156" t="s">
        <v>53</v>
      </c>
      <c r="D480" s="79"/>
      <c r="E480" s="236"/>
      <c r="F480" s="91"/>
      <c r="G480" s="86"/>
      <c r="H480" s="86"/>
      <c r="I480" s="86"/>
      <c r="J480" s="184"/>
      <c r="K480" s="184"/>
      <c r="L480" s="92" t="s">
        <v>591</v>
      </c>
    </row>
    <row r="481" spans="1:12" ht="20.85" customHeight="1" x14ac:dyDescent="0.3">
      <c r="A481" s="89"/>
      <c r="B481" s="161"/>
      <c r="C481" s="66" t="s">
        <v>580</v>
      </c>
      <c r="D481" s="79" t="s">
        <v>459</v>
      </c>
      <c r="E481" s="236"/>
      <c r="F481" s="91"/>
      <c r="G481" s="185"/>
      <c r="H481" s="86"/>
      <c r="I481" s="185"/>
      <c r="J481" s="184"/>
      <c r="K481" s="186"/>
      <c r="L481" s="92"/>
    </row>
    <row r="482" spans="1:12" ht="20.85" customHeight="1" x14ac:dyDescent="0.3">
      <c r="A482" s="89"/>
      <c r="B482" s="187"/>
      <c r="C482" s="66" t="s">
        <v>14</v>
      </c>
      <c r="D482" s="79" t="s">
        <v>460</v>
      </c>
      <c r="E482" s="259">
        <v>35</v>
      </c>
      <c r="F482" s="100" t="s">
        <v>15</v>
      </c>
      <c r="G482" s="86" t="s">
        <v>14</v>
      </c>
      <c r="H482" s="86" t="s">
        <v>14</v>
      </c>
      <c r="I482" s="101">
        <v>85</v>
      </c>
      <c r="J482" s="80">
        <f>+E482*I482</f>
        <v>2975</v>
      </c>
      <c r="K482" s="80">
        <f>E482*I482</f>
        <v>2975</v>
      </c>
      <c r="L482" s="92"/>
    </row>
    <row r="483" spans="1:12" ht="20.85" customHeight="1" x14ac:dyDescent="0.3">
      <c r="A483" s="89"/>
      <c r="B483" s="187"/>
      <c r="C483" s="66" t="s">
        <v>14</v>
      </c>
      <c r="D483" s="79" t="s">
        <v>378</v>
      </c>
      <c r="E483" s="259">
        <v>140</v>
      </c>
      <c r="F483" s="100" t="s">
        <v>15</v>
      </c>
      <c r="G483" s="86" t="s">
        <v>14</v>
      </c>
      <c r="H483" s="86" t="s">
        <v>14</v>
      </c>
      <c r="I483" s="101">
        <v>25</v>
      </c>
      <c r="J483" s="80">
        <f>+E483*I483</f>
        <v>3500</v>
      </c>
      <c r="K483" s="80">
        <f>E483*I483</f>
        <v>3500</v>
      </c>
      <c r="L483" s="92"/>
    </row>
    <row r="484" spans="1:12" ht="20.85" customHeight="1" x14ac:dyDescent="0.3">
      <c r="A484" s="89"/>
      <c r="B484" s="78"/>
      <c r="C484" s="66" t="s">
        <v>14</v>
      </c>
      <c r="D484" s="67" t="s">
        <v>205</v>
      </c>
      <c r="E484" s="259">
        <v>10</v>
      </c>
      <c r="F484" s="100" t="s">
        <v>59</v>
      </c>
      <c r="G484" s="86" t="s">
        <v>14</v>
      </c>
      <c r="H484" s="86" t="s">
        <v>14</v>
      </c>
      <c r="I484" s="101">
        <v>800</v>
      </c>
      <c r="J484" s="80">
        <f>+E484*I484</f>
        <v>8000</v>
      </c>
      <c r="K484" s="80">
        <f>E484*I484</f>
        <v>8000</v>
      </c>
      <c r="L484" s="92"/>
    </row>
    <row r="485" spans="1:12" ht="20.85" customHeight="1" x14ac:dyDescent="0.3">
      <c r="A485" s="89"/>
      <c r="B485" s="187"/>
      <c r="C485" s="66" t="s">
        <v>14</v>
      </c>
      <c r="D485" s="79" t="s">
        <v>518</v>
      </c>
      <c r="E485" s="259">
        <v>140</v>
      </c>
      <c r="F485" s="100" t="s">
        <v>15</v>
      </c>
      <c r="G485" s="86" t="s">
        <v>14</v>
      </c>
      <c r="H485" s="86" t="s">
        <v>14</v>
      </c>
      <c r="I485" s="101">
        <v>160</v>
      </c>
      <c r="J485" s="80">
        <f>+E485*I485</f>
        <v>22400</v>
      </c>
      <c r="K485" s="80">
        <f>E485*I485</f>
        <v>22400</v>
      </c>
      <c r="L485" s="92"/>
    </row>
    <row r="486" spans="1:12" ht="20.85" customHeight="1" x14ac:dyDescent="0.3">
      <c r="A486" s="323"/>
      <c r="B486" s="373"/>
      <c r="C486" s="300" t="s">
        <v>581</v>
      </c>
      <c r="D486" s="324" t="s">
        <v>54</v>
      </c>
      <c r="E486" s="404"/>
      <c r="F486" s="301"/>
      <c r="G486" s="325"/>
      <c r="H486" s="296"/>
      <c r="I486" s="303"/>
      <c r="J486" s="296"/>
      <c r="K486" s="303"/>
      <c r="L486" s="323"/>
    </row>
    <row r="487" spans="1:12" ht="20.85" customHeight="1" x14ac:dyDescent="0.3">
      <c r="A487" s="172"/>
      <c r="B487" s="159"/>
      <c r="C487" s="85" t="s">
        <v>14</v>
      </c>
      <c r="D487" s="37" t="s">
        <v>440</v>
      </c>
      <c r="E487" s="259">
        <v>3.85</v>
      </c>
      <c r="F487" s="100" t="s">
        <v>49</v>
      </c>
      <c r="G487" s="185" t="s">
        <v>14</v>
      </c>
      <c r="H487" s="86" t="s">
        <v>14</v>
      </c>
      <c r="I487" s="101">
        <v>99</v>
      </c>
      <c r="J487" s="80">
        <f>+E487*I487</f>
        <v>381.15000000000003</v>
      </c>
      <c r="K487" s="80">
        <f>E487*I487</f>
        <v>381.15000000000003</v>
      </c>
      <c r="L487" s="172"/>
    </row>
    <row r="488" spans="1:12" ht="20.85" customHeight="1" x14ac:dyDescent="0.3">
      <c r="A488" s="172"/>
      <c r="B488" s="159"/>
      <c r="C488" s="85" t="s">
        <v>14</v>
      </c>
      <c r="D488" s="173" t="s">
        <v>462</v>
      </c>
      <c r="E488" s="236"/>
      <c r="F488" s="100"/>
      <c r="G488" s="174"/>
      <c r="H488" s="80"/>
      <c r="I488" s="101"/>
      <c r="J488" s="80"/>
      <c r="K488" s="101"/>
      <c r="L488" s="172"/>
    </row>
    <row r="489" spans="1:12" ht="20.85" customHeight="1" x14ac:dyDescent="0.3">
      <c r="A489" s="172"/>
      <c r="B489" s="159"/>
      <c r="C489" s="85"/>
      <c r="D489" s="173" t="s">
        <v>463</v>
      </c>
      <c r="E489" s="236"/>
      <c r="F489" s="100"/>
      <c r="G489" s="174"/>
      <c r="H489" s="80"/>
      <c r="I489" s="101"/>
      <c r="J489" s="80"/>
      <c r="K489" s="101"/>
      <c r="L489" s="172"/>
    </row>
    <row r="490" spans="1:12" ht="20.85" customHeight="1" x14ac:dyDescent="0.3">
      <c r="A490" s="172"/>
      <c r="B490" s="159"/>
      <c r="C490" s="85"/>
      <c r="D490" s="173" t="s">
        <v>464</v>
      </c>
      <c r="E490" s="244">
        <v>11</v>
      </c>
      <c r="F490" s="32" t="s">
        <v>444</v>
      </c>
      <c r="G490" s="80">
        <v>240</v>
      </c>
      <c r="H490" s="80">
        <f>+E490*G490</f>
        <v>2640</v>
      </c>
      <c r="I490" s="86" t="s">
        <v>14</v>
      </c>
      <c r="J490" s="80" t="s">
        <v>14</v>
      </c>
      <c r="K490" s="80">
        <f>E490*G490</f>
        <v>2640</v>
      </c>
      <c r="L490" s="172"/>
    </row>
    <row r="491" spans="1:12" ht="20.85" customHeight="1" x14ac:dyDescent="0.3">
      <c r="A491" s="172"/>
      <c r="B491" s="159"/>
      <c r="C491" s="389" t="s">
        <v>14</v>
      </c>
      <c r="D491" s="39" t="s">
        <v>445</v>
      </c>
      <c r="E491" s="35">
        <v>11</v>
      </c>
      <c r="F491" s="35" t="s">
        <v>50</v>
      </c>
      <c r="G491" s="36">
        <v>1280</v>
      </c>
      <c r="H491" s="41">
        <f>+G491*E491</f>
        <v>14080</v>
      </c>
      <c r="I491" s="36">
        <v>344</v>
      </c>
      <c r="J491" s="36">
        <f>+I491*E491</f>
        <v>3784</v>
      </c>
      <c r="K491" s="36">
        <f>+J491+H491</f>
        <v>17864</v>
      </c>
      <c r="L491" s="172"/>
    </row>
    <row r="492" spans="1:12" ht="20.85" customHeight="1" x14ac:dyDescent="0.3">
      <c r="A492" s="172"/>
      <c r="B492" s="159"/>
      <c r="C492" s="85" t="s">
        <v>14</v>
      </c>
      <c r="D492" s="39" t="s">
        <v>95</v>
      </c>
      <c r="E492" s="35">
        <v>11</v>
      </c>
      <c r="F492" s="35" t="s">
        <v>50</v>
      </c>
      <c r="G492" s="36">
        <v>1120</v>
      </c>
      <c r="H492" s="41">
        <f>+G492*E492</f>
        <v>12320</v>
      </c>
      <c r="I492" s="36">
        <v>301</v>
      </c>
      <c r="J492" s="36">
        <f>+I492*E492</f>
        <v>3311</v>
      </c>
      <c r="K492" s="36">
        <f>+J492+H492</f>
        <v>15631</v>
      </c>
      <c r="L492" s="172"/>
    </row>
    <row r="493" spans="1:12" ht="20.85" customHeight="1" x14ac:dyDescent="0.3">
      <c r="A493" s="172"/>
      <c r="B493" s="159"/>
      <c r="C493" s="85" t="s">
        <v>14</v>
      </c>
      <c r="D493" s="11" t="s">
        <v>195</v>
      </c>
      <c r="E493" s="244"/>
      <c r="F493" s="32"/>
      <c r="G493" s="101"/>
      <c r="H493" s="80"/>
      <c r="I493" s="185"/>
      <c r="J493" s="86"/>
      <c r="K493" s="101"/>
      <c r="L493" s="172"/>
    </row>
    <row r="494" spans="1:12" ht="20.85" customHeight="1" x14ac:dyDescent="0.3">
      <c r="A494" s="172"/>
      <c r="B494" s="159"/>
      <c r="C494" s="160"/>
      <c r="D494" s="11" t="s">
        <v>196</v>
      </c>
      <c r="E494" s="259">
        <v>68</v>
      </c>
      <c r="F494" s="100" t="s">
        <v>16</v>
      </c>
      <c r="G494" s="6">
        <v>447.39</v>
      </c>
      <c r="H494" s="6">
        <f>E494*G494</f>
        <v>30422.52</v>
      </c>
      <c r="I494" s="23" t="s">
        <v>14</v>
      </c>
      <c r="J494" s="23" t="s">
        <v>14</v>
      </c>
      <c r="K494" s="24">
        <f>E494*G494</f>
        <v>30422.52</v>
      </c>
      <c r="L494" s="172"/>
    </row>
    <row r="495" spans="1:12" ht="20.85" customHeight="1" x14ac:dyDescent="0.3">
      <c r="A495" s="172"/>
      <c r="B495" s="115" t="s">
        <v>62</v>
      </c>
      <c r="C495" s="66" t="s">
        <v>582</v>
      </c>
      <c r="D495" s="173" t="s">
        <v>466</v>
      </c>
      <c r="E495" s="236"/>
      <c r="F495" s="100"/>
      <c r="G495" s="174"/>
      <c r="H495" s="80"/>
      <c r="I495" s="101"/>
      <c r="J495" s="80"/>
      <c r="K495" s="101"/>
      <c r="L495" s="172"/>
    </row>
    <row r="496" spans="1:12" ht="20.85" customHeight="1" x14ac:dyDescent="0.3">
      <c r="A496" s="172"/>
      <c r="B496" s="84"/>
      <c r="C496" s="85" t="s">
        <v>14</v>
      </c>
      <c r="D496" s="34" t="s">
        <v>608</v>
      </c>
      <c r="E496" s="244">
        <v>45</v>
      </c>
      <c r="F496" s="32" t="s">
        <v>17</v>
      </c>
      <c r="G496" s="6">
        <v>725</v>
      </c>
      <c r="H496" s="6">
        <f>E496*G496</f>
        <v>32625</v>
      </c>
      <c r="I496" s="6">
        <v>276</v>
      </c>
      <c r="J496" s="24">
        <f>E496*I496</f>
        <v>12420</v>
      </c>
      <c r="K496" s="24">
        <f>H496+J496</f>
        <v>45045</v>
      </c>
      <c r="L496" s="172"/>
    </row>
    <row r="497" spans="1:12" ht="20.85" customHeight="1" x14ac:dyDescent="0.3">
      <c r="A497" s="77"/>
      <c r="B497" s="176"/>
      <c r="C497" s="215" t="s">
        <v>14</v>
      </c>
      <c r="D497" s="11" t="s">
        <v>207</v>
      </c>
      <c r="E497" s="87"/>
      <c r="F497" s="8"/>
      <c r="G497" s="6"/>
      <c r="H497" s="6"/>
      <c r="I497" s="6"/>
      <c r="J497" s="24"/>
      <c r="K497" s="24"/>
      <c r="L497" s="82"/>
    </row>
    <row r="498" spans="1:12" ht="20.85" customHeight="1" x14ac:dyDescent="0.3">
      <c r="A498" s="77"/>
      <c r="B498" s="176"/>
      <c r="C498" s="215"/>
      <c r="D498" s="11" t="s">
        <v>366</v>
      </c>
      <c r="E498" s="87">
        <v>245</v>
      </c>
      <c r="F498" s="8" t="s">
        <v>15</v>
      </c>
      <c r="G498" s="6">
        <v>268</v>
      </c>
      <c r="H498" s="6">
        <f>E498*G498</f>
        <v>65660</v>
      </c>
      <c r="I498" s="6">
        <v>70</v>
      </c>
      <c r="J498" s="24">
        <f>E498*I498</f>
        <v>17150</v>
      </c>
      <c r="K498" s="24">
        <f>H498+J498</f>
        <v>82810</v>
      </c>
      <c r="L498" s="82"/>
    </row>
    <row r="499" spans="1:12" ht="20.85" customHeight="1" x14ac:dyDescent="0.3">
      <c r="A499" s="77"/>
      <c r="B499" s="176"/>
      <c r="C499" s="215" t="s">
        <v>14</v>
      </c>
      <c r="D499" s="11" t="s">
        <v>208</v>
      </c>
      <c r="E499" s="87"/>
      <c r="F499" s="8"/>
      <c r="G499" s="6"/>
      <c r="H499" s="6"/>
      <c r="I499" s="6"/>
      <c r="J499" s="24"/>
      <c r="K499" s="24"/>
      <c r="L499" s="82"/>
    </row>
    <row r="500" spans="1:12" ht="20.85" customHeight="1" x14ac:dyDescent="0.3">
      <c r="A500" s="77"/>
      <c r="B500" s="176"/>
      <c r="C500" s="215"/>
      <c r="D500" s="2" t="s">
        <v>209</v>
      </c>
      <c r="E500" s="117">
        <v>35</v>
      </c>
      <c r="F500" s="214" t="s">
        <v>16</v>
      </c>
      <c r="G500" s="65">
        <v>222</v>
      </c>
      <c r="H500" s="65">
        <f>E500*G500</f>
        <v>7770</v>
      </c>
      <c r="I500" s="65">
        <v>45</v>
      </c>
      <c r="J500" s="25">
        <f>E500*I500</f>
        <v>1575</v>
      </c>
      <c r="K500" s="25">
        <f>H500+J500</f>
        <v>9345</v>
      </c>
      <c r="L500" s="82"/>
    </row>
    <row r="501" spans="1:12" ht="20.85" customHeight="1" x14ac:dyDescent="0.3">
      <c r="A501" s="172"/>
      <c r="B501" s="84"/>
      <c r="C501" s="85" t="s">
        <v>14</v>
      </c>
      <c r="D501" s="173" t="s">
        <v>467</v>
      </c>
      <c r="E501" s="244">
        <v>46</v>
      </c>
      <c r="F501" s="32" t="s">
        <v>16</v>
      </c>
      <c r="G501" s="80">
        <v>182</v>
      </c>
      <c r="H501" s="80">
        <f>+E501*G501</f>
        <v>8372</v>
      </c>
      <c r="I501" s="86">
        <v>73</v>
      </c>
      <c r="J501" s="80">
        <f>+E501*I501</f>
        <v>3358</v>
      </c>
      <c r="K501" s="80">
        <f>+H501+J501</f>
        <v>11730</v>
      </c>
      <c r="L501" s="172"/>
    </row>
    <row r="502" spans="1:12" ht="20.85" customHeight="1" x14ac:dyDescent="0.3">
      <c r="A502" s="172"/>
      <c r="B502" s="115" t="s">
        <v>62</v>
      </c>
      <c r="C502" s="66" t="s">
        <v>583</v>
      </c>
      <c r="D502" s="173" t="s">
        <v>56</v>
      </c>
      <c r="E502" s="236"/>
      <c r="F502" s="100"/>
      <c r="G502" s="174"/>
      <c r="H502" s="80"/>
      <c r="I502" s="101"/>
      <c r="J502" s="80"/>
      <c r="K502" s="101"/>
      <c r="L502" s="172"/>
    </row>
    <row r="503" spans="1:12" ht="20.85" customHeight="1" x14ac:dyDescent="0.3">
      <c r="A503" s="172"/>
      <c r="B503" s="84"/>
      <c r="C503" s="85" t="s">
        <v>14</v>
      </c>
      <c r="D503" s="173" t="s">
        <v>469</v>
      </c>
      <c r="E503" s="236"/>
      <c r="F503" s="100"/>
      <c r="G503" s="174"/>
      <c r="H503" s="80"/>
      <c r="I503" s="101"/>
      <c r="J503" s="80"/>
      <c r="K503" s="101"/>
      <c r="L503" s="172"/>
    </row>
    <row r="504" spans="1:12" ht="20.85" customHeight="1" x14ac:dyDescent="0.3">
      <c r="A504" s="172"/>
      <c r="B504" s="84"/>
      <c r="C504" s="85"/>
      <c r="D504" s="173" t="s">
        <v>470</v>
      </c>
      <c r="E504" s="236"/>
      <c r="F504" s="100"/>
      <c r="G504" s="174"/>
      <c r="H504" s="80"/>
      <c r="I504" s="101"/>
      <c r="J504" s="80"/>
      <c r="K504" s="101"/>
      <c r="L504" s="172"/>
    </row>
    <row r="505" spans="1:12" ht="20.85" customHeight="1" x14ac:dyDescent="0.3">
      <c r="A505" s="172"/>
      <c r="B505" s="84"/>
      <c r="C505" s="85"/>
      <c r="D505" s="173" t="s">
        <v>471</v>
      </c>
      <c r="E505" s="259">
        <v>175</v>
      </c>
      <c r="F505" s="100" t="s">
        <v>15</v>
      </c>
      <c r="G505" s="174">
        <v>294.85000000000002</v>
      </c>
      <c r="H505" s="80">
        <f>+E505*G505</f>
        <v>51598.750000000007</v>
      </c>
      <c r="I505" s="101">
        <v>65.16</v>
      </c>
      <c r="J505" s="80">
        <f>+E505*I505</f>
        <v>11403</v>
      </c>
      <c r="K505" s="101">
        <f>+H505+J505</f>
        <v>63001.750000000007</v>
      </c>
      <c r="L505" s="172"/>
    </row>
    <row r="506" spans="1:12" ht="20.85" customHeight="1" x14ac:dyDescent="0.3">
      <c r="A506" s="323"/>
      <c r="B506" s="292"/>
      <c r="C506" s="293" t="s">
        <v>14</v>
      </c>
      <c r="D506" s="403" t="s">
        <v>92</v>
      </c>
      <c r="E506" s="404"/>
      <c r="F506" s="381"/>
      <c r="G506" s="325"/>
      <c r="H506" s="296"/>
      <c r="I506" s="303"/>
      <c r="J506" s="327"/>
      <c r="K506" s="296"/>
      <c r="L506" s="323"/>
    </row>
    <row r="507" spans="1:12" ht="20.85" customHeight="1" x14ac:dyDescent="0.3">
      <c r="A507" s="172"/>
      <c r="B507" s="84"/>
      <c r="C507" s="85"/>
      <c r="D507" s="37" t="s">
        <v>93</v>
      </c>
      <c r="E507" s="259">
        <v>140</v>
      </c>
      <c r="F507" s="85" t="s">
        <v>15</v>
      </c>
      <c r="G507" s="80">
        <v>305</v>
      </c>
      <c r="H507" s="80">
        <f>+E507*G507</f>
        <v>42700</v>
      </c>
      <c r="I507" s="86">
        <v>158</v>
      </c>
      <c r="J507" s="80">
        <f>+E507*I507</f>
        <v>22120</v>
      </c>
      <c r="K507" s="80">
        <f>+H507+J507</f>
        <v>64820</v>
      </c>
      <c r="L507" s="172"/>
    </row>
    <row r="508" spans="1:12" ht="20.85" customHeight="1" x14ac:dyDescent="0.3">
      <c r="A508" s="189"/>
      <c r="B508" s="84"/>
      <c r="C508" s="85" t="s">
        <v>14</v>
      </c>
      <c r="D508" s="40" t="s">
        <v>472</v>
      </c>
      <c r="E508" s="259"/>
      <c r="F508" s="85"/>
      <c r="G508" s="190"/>
      <c r="H508" s="99"/>
      <c r="I508" s="80"/>
      <c r="J508" s="99"/>
      <c r="K508" s="80"/>
      <c r="L508" s="172"/>
    </row>
    <row r="509" spans="1:12" ht="20.85" customHeight="1" x14ac:dyDescent="0.3">
      <c r="A509" s="172"/>
      <c r="B509" s="84"/>
      <c r="C509" s="85" t="s">
        <v>62</v>
      </c>
      <c r="D509" s="39" t="s">
        <v>24</v>
      </c>
      <c r="E509" s="259">
        <v>140</v>
      </c>
      <c r="F509" s="97" t="s">
        <v>15</v>
      </c>
      <c r="G509" s="174">
        <v>284</v>
      </c>
      <c r="H509" s="99">
        <f>+E509*G509</f>
        <v>39760</v>
      </c>
      <c r="I509" s="80">
        <v>250</v>
      </c>
      <c r="J509" s="99">
        <f>+E509*I509</f>
        <v>35000</v>
      </c>
      <c r="K509" s="80">
        <f>+H509+J509</f>
        <v>74760</v>
      </c>
      <c r="L509" s="172"/>
    </row>
    <row r="510" spans="1:12" ht="20.85" customHeight="1" x14ac:dyDescent="0.3">
      <c r="A510" s="189"/>
      <c r="B510" s="84"/>
      <c r="C510" s="85" t="s">
        <v>14</v>
      </c>
      <c r="D510" s="40" t="s">
        <v>522</v>
      </c>
      <c r="E510" s="259"/>
      <c r="F510" s="85"/>
      <c r="G510" s="190"/>
      <c r="H510" s="99"/>
      <c r="I510" s="80"/>
      <c r="J510" s="99"/>
      <c r="K510" s="80"/>
      <c r="L510" s="172"/>
    </row>
    <row r="511" spans="1:12" ht="20.85" customHeight="1" x14ac:dyDescent="0.3">
      <c r="A511" s="172"/>
      <c r="B511" s="84"/>
      <c r="C511" s="85" t="s">
        <v>62</v>
      </c>
      <c r="D511" s="39" t="s">
        <v>523</v>
      </c>
      <c r="E511" s="259">
        <v>24</v>
      </c>
      <c r="F511" s="97" t="s">
        <v>15</v>
      </c>
      <c r="G511" s="174">
        <v>313</v>
      </c>
      <c r="H511" s="99">
        <f>+E511*G511</f>
        <v>7512</v>
      </c>
      <c r="I511" s="80">
        <v>105</v>
      </c>
      <c r="J511" s="99">
        <f>+E511*I511</f>
        <v>2520</v>
      </c>
      <c r="K511" s="80">
        <f>+H511+J511</f>
        <v>10032</v>
      </c>
      <c r="L511" s="172"/>
    </row>
    <row r="512" spans="1:12" ht="20.85" customHeight="1" x14ac:dyDescent="0.3">
      <c r="A512" s="172"/>
      <c r="B512" s="84"/>
      <c r="C512" s="85" t="s">
        <v>14</v>
      </c>
      <c r="D512" s="213" t="s">
        <v>198</v>
      </c>
      <c r="E512" s="236"/>
      <c r="F512" s="100"/>
      <c r="G512" s="174"/>
      <c r="H512" s="80"/>
      <c r="I512" s="101"/>
      <c r="J512" s="80"/>
      <c r="K512" s="101"/>
      <c r="L512" s="172"/>
    </row>
    <row r="513" spans="1:12" ht="20.85" customHeight="1" x14ac:dyDescent="0.3">
      <c r="A513" s="172"/>
      <c r="B513" s="189"/>
      <c r="C513" s="85"/>
      <c r="D513" s="213" t="s">
        <v>199</v>
      </c>
      <c r="E513" s="87">
        <v>130</v>
      </c>
      <c r="F513" s="8" t="s">
        <v>16</v>
      </c>
      <c r="G513" s="6">
        <v>55.63</v>
      </c>
      <c r="H513" s="6">
        <f>E513*G513</f>
        <v>7231.9000000000005</v>
      </c>
      <c r="I513" s="6">
        <v>44</v>
      </c>
      <c r="J513" s="24">
        <f>E513*I513</f>
        <v>5720</v>
      </c>
      <c r="K513" s="24">
        <f>H513+J513</f>
        <v>12951.900000000001</v>
      </c>
      <c r="L513" s="172"/>
    </row>
    <row r="514" spans="1:12" ht="20.85" customHeight="1" x14ac:dyDescent="0.3">
      <c r="A514" s="172"/>
      <c r="B514" s="115" t="s">
        <v>62</v>
      </c>
      <c r="C514" s="66" t="s">
        <v>584</v>
      </c>
      <c r="D514" s="173" t="s">
        <v>474</v>
      </c>
      <c r="E514" s="236"/>
      <c r="F514" s="100"/>
      <c r="G514" s="174"/>
      <c r="H514" s="80"/>
      <c r="I514" s="101"/>
      <c r="J514" s="80"/>
      <c r="K514" s="101"/>
      <c r="L514" s="172"/>
    </row>
    <row r="515" spans="1:12" ht="20.85" customHeight="1" x14ac:dyDescent="0.3">
      <c r="A515" s="224"/>
      <c r="B515" s="225"/>
      <c r="C515" s="215" t="s">
        <v>14</v>
      </c>
      <c r="D515" s="11" t="s">
        <v>190</v>
      </c>
      <c r="E515" s="238"/>
      <c r="F515" s="8"/>
      <c r="G515" s="21"/>
      <c r="H515" s="6"/>
      <c r="I515" s="6"/>
      <c r="J515" s="23"/>
      <c r="K515" s="23"/>
      <c r="L515" s="183"/>
    </row>
    <row r="516" spans="1:12" ht="20.85" customHeight="1" x14ac:dyDescent="0.3">
      <c r="A516" s="224"/>
      <c r="B516" s="225"/>
      <c r="C516" s="215" t="s">
        <v>62</v>
      </c>
      <c r="D516" s="11" t="s">
        <v>192</v>
      </c>
      <c r="E516" s="238">
        <v>223</v>
      </c>
      <c r="F516" s="8" t="s">
        <v>15</v>
      </c>
      <c r="G516" s="21">
        <v>56</v>
      </c>
      <c r="H516" s="6">
        <f>E516*G516</f>
        <v>12488</v>
      </c>
      <c r="I516" s="6">
        <v>34</v>
      </c>
      <c r="J516" s="24">
        <f>E516*I516</f>
        <v>7582</v>
      </c>
      <c r="K516" s="24">
        <f>H516+J516</f>
        <v>20070</v>
      </c>
      <c r="L516" s="183"/>
    </row>
    <row r="517" spans="1:12" ht="20.85" customHeight="1" x14ac:dyDescent="0.3">
      <c r="A517" s="224"/>
      <c r="B517" s="225"/>
      <c r="C517" s="215" t="s">
        <v>14</v>
      </c>
      <c r="D517" s="11" t="s">
        <v>200</v>
      </c>
      <c r="E517" s="238"/>
      <c r="F517" s="8"/>
      <c r="G517" s="21"/>
      <c r="H517" s="6"/>
      <c r="I517" s="6"/>
      <c r="J517" s="23"/>
      <c r="K517" s="23"/>
      <c r="L517" s="183"/>
    </row>
    <row r="518" spans="1:12" ht="20.85" customHeight="1" x14ac:dyDescent="0.3">
      <c r="A518" s="224"/>
      <c r="B518" s="225"/>
      <c r="C518" s="215" t="s">
        <v>62</v>
      </c>
      <c r="D518" s="11" t="s">
        <v>192</v>
      </c>
      <c r="E518" s="238">
        <v>361</v>
      </c>
      <c r="F518" s="8" t="s">
        <v>15</v>
      </c>
      <c r="G518" s="21">
        <v>41</v>
      </c>
      <c r="H518" s="6">
        <f>E518*G518</f>
        <v>14801</v>
      </c>
      <c r="I518" s="6">
        <v>30</v>
      </c>
      <c r="J518" s="24">
        <f>E518*I518</f>
        <v>10830</v>
      </c>
      <c r="K518" s="24">
        <f>H518+J518</f>
        <v>25631</v>
      </c>
      <c r="L518" s="183"/>
    </row>
    <row r="519" spans="1:12" ht="20.85" customHeight="1" x14ac:dyDescent="0.3">
      <c r="A519" s="224"/>
      <c r="B519" s="225"/>
      <c r="C519" s="215" t="s">
        <v>14</v>
      </c>
      <c r="D519" s="11" t="s">
        <v>193</v>
      </c>
      <c r="E519" s="238"/>
      <c r="F519" s="8"/>
      <c r="G519" s="21"/>
      <c r="H519" s="6"/>
      <c r="I519" s="6"/>
      <c r="J519" s="24"/>
      <c r="K519" s="24"/>
      <c r="L519" s="183"/>
    </row>
    <row r="520" spans="1:12" ht="20.85" customHeight="1" x14ac:dyDescent="0.3">
      <c r="A520" s="224"/>
      <c r="B520" s="225"/>
      <c r="C520" s="215" t="s">
        <v>62</v>
      </c>
      <c r="D520" s="11" t="s">
        <v>191</v>
      </c>
      <c r="E520" s="238">
        <v>249</v>
      </c>
      <c r="F520" s="8" t="s">
        <v>15</v>
      </c>
      <c r="G520" s="21">
        <v>77</v>
      </c>
      <c r="H520" s="6">
        <f>E520*G520</f>
        <v>19173</v>
      </c>
      <c r="I520" s="6">
        <v>38</v>
      </c>
      <c r="J520" s="24">
        <f>E520*I520</f>
        <v>9462</v>
      </c>
      <c r="K520" s="24">
        <f>H520+J520</f>
        <v>28635</v>
      </c>
      <c r="L520" s="183"/>
    </row>
    <row r="521" spans="1:12" ht="20.85" customHeight="1" x14ac:dyDescent="0.3">
      <c r="A521" s="172"/>
      <c r="B521" s="115" t="s">
        <v>62</v>
      </c>
      <c r="C521" s="66" t="s">
        <v>585</v>
      </c>
      <c r="D521" s="173" t="s">
        <v>57</v>
      </c>
      <c r="E521" s="236"/>
      <c r="F521" s="100"/>
      <c r="G521" s="174"/>
      <c r="H521" s="80"/>
      <c r="I521" s="101"/>
      <c r="J521" s="80"/>
      <c r="K521" s="101"/>
      <c r="L521" s="172"/>
    </row>
    <row r="522" spans="1:12" ht="20.85" customHeight="1" x14ac:dyDescent="0.3">
      <c r="A522" s="172"/>
      <c r="B522" s="115"/>
      <c r="C522" s="85" t="s">
        <v>14</v>
      </c>
      <c r="D522" s="173" t="s">
        <v>476</v>
      </c>
      <c r="E522" s="236"/>
      <c r="F522" s="100"/>
      <c r="G522" s="174"/>
      <c r="H522" s="80"/>
      <c r="I522" s="101"/>
      <c r="J522" s="80"/>
      <c r="K522" s="101"/>
      <c r="L522" s="172"/>
    </row>
    <row r="523" spans="1:12" ht="20.85" customHeight="1" x14ac:dyDescent="0.3">
      <c r="A523" s="189"/>
      <c r="B523" s="115"/>
      <c r="C523" s="85" t="s">
        <v>62</v>
      </c>
      <c r="D523" s="173" t="s">
        <v>477</v>
      </c>
      <c r="E523" s="356">
        <v>10</v>
      </c>
      <c r="F523" s="78" t="s">
        <v>58</v>
      </c>
      <c r="G523" s="168">
        <v>400</v>
      </c>
      <c r="H523" s="168">
        <f>SUM(G523*E523)</f>
        <v>4000</v>
      </c>
      <c r="I523" s="200" t="s">
        <v>478</v>
      </c>
      <c r="J523" s="200" t="s">
        <v>478</v>
      </c>
      <c r="K523" s="376">
        <f>SUM(H523)</f>
        <v>4000</v>
      </c>
      <c r="L523" s="172"/>
    </row>
    <row r="524" spans="1:12" ht="20.85" customHeight="1" x14ac:dyDescent="0.3">
      <c r="A524" s="172"/>
      <c r="B524" s="115"/>
      <c r="C524" s="85" t="s">
        <v>14</v>
      </c>
      <c r="D524" s="191" t="s">
        <v>479</v>
      </c>
      <c r="E524" s="259">
        <v>10</v>
      </c>
      <c r="F524" s="100" t="s">
        <v>17</v>
      </c>
      <c r="G524" s="174">
        <v>211</v>
      </c>
      <c r="H524" s="80">
        <f>+E524*G524</f>
        <v>2110</v>
      </c>
      <c r="I524" s="101">
        <v>74</v>
      </c>
      <c r="J524" s="80">
        <f>+E524*I524</f>
        <v>740</v>
      </c>
      <c r="K524" s="101">
        <f>+H524+J524</f>
        <v>2850</v>
      </c>
      <c r="L524" s="172"/>
    </row>
    <row r="525" spans="1:12" ht="20.85" customHeight="1" x14ac:dyDescent="0.3">
      <c r="A525" s="172"/>
      <c r="B525" s="115"/>
      <c r="C525" s="85" t="s">
        <v>14</v>
      </c>
      <c r="D525" s="191" t="s">
        <v>480</v>
      </c>
      <c r="E525" s="259">
        <v>10</v>
      </c>
      <c r="F525" s="100" t="s">
        <v>30</v>
      </c>
      <c r="G525" s="174">
        <v>12</v>
      </c>
      <c r="H525" s="80">
        <f>+E525*G525</f>
        <v>120</v>
      </c>
      <c r="I525" s="101">
        <v>8</v>
      </c>
      <c r="J525" s="80">
        <f>+E525*I525</f>
        <v>80</v>
      </c>
      <c r="K525" s="101">
        <f>+H525+J525</f>
        <v>200</v>
      </c>
      <c r="L525" s="172"/>
    </row>
    <row r="526" spans="1:12" ht="20.85" customHeight="1" x14ac:dyDescent="0.3">
      <c r="A526" s="375"/>
      <c r="B526" s="321"/>
      <c r="C526" s="293" t="s">
        <v>14</v>
      </c>
      <c r="D526" s="324" t="s">
        <v>481</v>
      </c>
      <c r="E526" s="408">
        <v>5</v>
      </c>
      <c r="F526" s="321" t="s">
        <v>17</v>
      </c>
      <c r="G526" s="296">
        <v>95</v>
      </c>
      <c r="H526" s="327">
        <f>SUM(E526*G526)</f>
        <v>475</v>
      </c>
      <c r="I526" s="302" t="s">
        <v>478</v>
      </c>
      <c r="J526" s="409" t="s">
        <v>478</v>
      </c>
      <c r="K526" s="327">
        <f>E526*G526</f>
        <v>475</v>
      </c>
      <c r="L526" s="323"/>
    </row>
    <row r="527" spans="1:12" ht="20.85" customHeight="1" x14ac:dyDescent="0.3">
      <c r="A527" s="220"/>
      <c r="B527" s="192"/>
      <c r="C527" s="66" t="s">
        <v>586</v>
      </c>
      <c r="D527" s="83" t="s">
        <v>483</v>
      </c>
      <c r="E527" s="252"/>
      <c r="F527" s="220"/>
      <c r="G527" s="81"/>
      <c r="H527" s="193"/>
      <c r="I527" s="184"/>
      <c r="J527" s="194"/>
      <c r="K527" s="81"/>
      <c r="L527" s="195"/>
    </row>
    <row r="528" spans="1:12" ht="20.85" customHeight="1" x14ac:dyDescent="0.3">
      <c r="A528" s="172"/>
      <c r="B528" s="115" t="s">
        <v>62</v>
      </c>
      <c r="C528" s="85" t="s">
        <v>14</v>
      </c>
      <c r="D528" s="39" t="s">
        <v>484</v>
      </c>
      <c r="E528" s="253"/>
      <c r="F528" s="100"/>
      <c r="G528" s="174"/>
      <c r="H528" s="80"/>
      <c r="I528" s="101"/>
      <c r="J528" s="80"/>
      <c r="K528" s="101"/>
      <c r="L528" s="172"/>
    </row>
    <row r="529" spans="1:12" ht="20.85" customHeight="1" x14ac:dyDescent="0.3">
      <c r="A529" s="172"/>
      <c r="B529" s="115"/>
      <c r="C529" s="85"/>
      <c r="D529" s="39" t="s">
        <v>485</v>
      </c>
      <c r="E529" s="258">
        <v>10</v>
      </c>
      <c r="F529" s="100" t="s">
        <v>26</v>
      </c>
      <c r="G529" s="174">
        <v>6580</v>
      </c>
      <c r="H529" s="80">
        <f>+E529*G529</f>
        <v>65800</v>
      </c>
      <c r="I529" s="101">
        <v>450</v>
      </c>
      <c r="J529" s="80">
        <f>+E529*I529</f>
        <v>4500</v>
      </c>
      <c r="K529" s="101">
        <f>+H529+J529</f>
        <v>70300</v>
      </c>
      <c r="L529" s="172"/>
    </row>
    <row r="530" spans="1:12" ht="20.85" customHeight="1" x14ac:dyDescent="0.3">
      <c r="A530" s="201"/>
      <c r="B530" s="202" t="s">
        <v>62</v>
      </c>
      <c r="C530" s="66" t="s">
        <v>587</v>
      </c>
      <c r="D530" s="79" t="s">
        <v>488</v>
      </c>
      <c r="E530" s="254"/>
      <c r="F530" s="219"/>
      <c r="G530" s="193"/>
      <c r="H530" s="193"/>
      <c r="I530" s="193"/>
      <c r="J530" s="193"/>
      <c r="K530" s="81"/>
      <c r="L530" s="195"/>
    </row>
    <row r="531" spans="1:12" ht="20.85" customHeight="1" x14ac:dyDescent="0.3">
      <c r="A531" s="164"/>
      <c r="B531" s="223"/>
      <c r="C531" s="66" t="s">
        <v>14</v>
      </c>
      <c r="D531" s="34" t="s">
        <v>400</v>
      </c>
      <c r="E531" s="35"/>
      <c r="F531" s="32"/>
      <c r="G531" s="33"/>
      <c r="H531" s="33"/>
      <c r="I531" s="33"/>
      <c r="J531" s="166"/>
      <c r="K531" s="166"/>
      <c r="L531" s="154"/>
    </row>
    <row r="532" spans="1:12" ht="20.85" customHeight="1" x14ac:dyDescent="0.3">
      <c r="A532" s="164"/>
      <c r="B532" s="223"/>
      <c r="C532" s="66"/>
      <c r="D532" s="34" t="s">
        <v>401</v>
      </c>
      <c r="E532" s="35"/>
      <c r="F532" s="32"/>
      <c r="G532" s="33"/>
      <c r="H532" s="33"/>
      <c r="I532" s="33"/>
      <c r="J532" s="166"/>
      <c r="K532" s="166"/>
      <c r="L532" s="154"/>
    </row>
    <row r="533" spans="1:12" ht="20.85" customHeight="1" x14ac:dyDescent="0.3">
      <c r="A533" s="164"/>
      <c r="B533" s="223"/>
      <c r="C533" s="66"/>
      <c r="D533" s="34" t="s">
        <v>402</v>
      </c>
      <c r="E533" s="35"/>
      <c r="F533" s="32"/>
      <c r="G533" s="33"/>
      <c r="H533" s="33"/>
      <c r="I533" s="33"/>
      <c r="J533" s="166"/>
      <c r="K533" s="166"/>
      <c r="L533" s="154"/>
    </row>
    <row r="534" spans="1:12" ht="20.85" customHeight="1" x14ac:dyDescent="0.3">
      <c r="A534" s="164"/>
      <c r="B534" s="223"/>
      <c r="C534" s="66"/>
      <c r="D534" s="68" t="s">
        <v>403</v>
      </c>
      <c r="E534" s="35"/>
      <c r="F534" s="32"/>
      <c r="G534" s="33"/>
      <c r="H534" s="33"/>
      <c r="I534" s="33"/>
      <c r="J534" s="71"/>
      <c r="K534" s="71"/>
      <c r="L534" s="154"/>
    </row>
    <row r="535" spans="1:12" ht="20.85" customHeight="1" x14ac:dyDescent="0.3">
      <c r="A535" s="77"/>
      <c r="B535" s="212"/>
      <c r="C535" s="85"/>
      <c r="D535" s="67" t="s">
        <v>451</v>
      </c>
      <c r="E535" s="35">
        <v>20</v>
      </c>
      <c r="F535" s="32" t="s">
        <v>26</v>
      </c>
      <c r="G535" s="33">
        <v>427</v>
      </c>
      <c r="H535" s="33">
        <f>E535*G535</f>
        <v>8540</v>
      </c>
      <c r="I535" s="33">
        <v>115</v>
      </c>
      <c r="J535" s="71">
        <f>E535*I535</f>
        <v>2300</v>
      </c>
      <c r="K535" s="71">
        <f>H535+J535</f>
        <v>10840</v>
      </c>
      <c r="L535" s="82"/>
    </row>
    <row r="536" spans="1:12" ht="20.85" customHeight="1" x14ac:dyDescent="0.3">
      <c r="A536" s="154"/>
      <c r="B536" s="203"/>
      <c r="C536" s="90" t="s">
        <v>14</v>
      </c>
      <c r="D536" s="79" t="s">
        <v>489</v>
      </c>
      <c r="E536" s="236"/>
      <c r="F536" s="32"/>
      <c r="G536" s="101"/>
      <c r="H536" s="80"/>
      <c r="I536" s="101"/>
      <c r="J536" s="80"/>
      <c r="K536" s="101"/>
      <c r="L536" s="100"/>
    </row>
    <row r="537" spans="1:12" ht="20.85" customHeight="1" x14ac:dyDescent="0.3">
      <c r="A537" s="154"/>
      <c r="B537" s="176"/>
      <c r="C537" s="66"/>
      <c r="D537" s="79" t="s">
        <v>490</v>
      </c>
      <c r="E537" s="259">
        <v>10</v>
      </c>
      <c r="F537" s="32" t="s">
        <v>26</v>
      </c>
      <c r="G537" s="101">
        <v>94</v>
      </c>
      <c r="H537" s="80">
        <f>+E537*G537</f>
        <v>940</v>
      </c>
      <c r="I537" s="101">
        <v>90</v>
      </c>
      <c r="J537" s="80">
        <f>+E537*I537</f>
        <v>900</v>
      </c>
      <c r="K537" s="101">
        <f>+H537+J537</f>
        <v>1840</v>
      </c>
      <c r="L537" s="100"/>
    </row>
    <row r="538" spans="1:12" ht="20.85" customHeight="1" x14ac:dyDescent="0.3">
      <c r="A538" s="154"/>
      <c r="B538" s="203"/>
      <c r="C538" s="90" t="s">
        <v>14</v>
      </c>
      <c r="D538" s="79" t="s">
        <v>491</v>
      </c>
      <c r="E538" s="259"/>
      <c r="F538" s="32"/>
      <c r="G538" s="101"/>
      <c r="H538" s="80"/>
      <c r="I538" s="101"/>
      <c r="J538" s="80"/>
      <c r="K538" s="101"/>
      <c r="L538" s="100"/>
    </row>
    <row r="539" spans="1:12" ht="20.85" customHeight="1" x14ac:dyDescent="0.3">
      <c r="A539" s="154"/>
      <c r="B539" s="176"/>
      <c r="C539" s="391"/>
      <c r="D539" s="79" t="s">
        <v>492</v>
      </c>
      <c r="E539" s="259">
        <v>20</v>
      </c>
      <c r="F539" s="32" t="s">
        <v>26</v>
      </c>
      <c r="G539" s="101">
        <v>111</v>
      </c>
      <c r="H539" s="80">
        <f t="shared" ref="H539:H546" si="16">+E539*G539</f>
        <v>2220</v>
      </c>
      <c r="I539" s="101">
        <v>90</v>
      </c>
      <c r="J539" s="80">
        <f>+E539*I539</f>
        <v>1800</v>
      </c>
      <c r="K539" s="101">
        <f>+H539+J539</f>
        <v>4020</v>
      </c>
      <c r="L539" s="100"/>
    </row>
    <row r="540" spans="1:12" ht="20.85" customHeight="1" x14ac:dyDescent="0.3">
      <c r="A540" s="100"/>
      <c r="B540" s="84"/>
      <c r="C540" s="85" t="s">
        <v>14</v>
      </c>
      <c r="D540" s="160" t="s">
        <v>493</v>
      </c>
      <c r="E540" s="255">
        <v>1.5</v>
      </c>
      <c r="F540" s="100" t="s">
        <v>454</v>
      </c>
      <c r="G540" s="80">
        <v>1580</v>
      </c>
      <c r="H540" s="80">
        <f t="shared" si="16"/>
        <v>2370</v>
      </c>
      <c r="I540" s="101">
        <v>700</v>
      </c>
      <c r="J540" s="80">
        <f>+E540*I540</f>
        <v>1050</v>
      </c>
      <c r="K540" s="80">
        <f>+H540+J540</f>
        <v>3420</v>
      </c>
      <c r="L540" s="100"/>
    </row>
    <row r="541" spans="1:12" ht="20.85" customHeight="1" x14ac:dyDescent="0.3">
      <c r="A541" s="100"/>
      <c r="B541" s="84"/>
      <c r="C541" s="85"/>
      <c r="D541" s="160" t="s">
        <v>494</v>
      </c>
      <c r="E541" s="255"/>
      <c r="F541" s="115"/>
      <c r="G541" s="99"/>
      <c r="H541" s="80"/>
      <c r="I541" s="99"/>
      <c r="J541" s="99"/>
      <c r="K541" s="80"/>
      <c r="L541" s="100"/>
    </row>
    <row r="542" spans="1:12" ht="20.85" customHeight="1" x14ac:dyDescent="0.3">
      <c r="A542" s="195"/>
      <c r="B542" s="212"/>
      <c r="C542" s="85" t="s">
        <v>14</v>
      </c>
      <c r="D542" s="338" t="s">
        <v>495</v>
      </c>
      <c r="E542" s="255">
        <v>1.5</v>
      </c>
      <c r="F542" s="100" t="s">
        <v>454</v>
      </c>
      <c r="G542" s="80">
        <v>1350</v>
      </c>
      <c r="H542" s="80">
        <f t="shared" si="16"/>
        <v>2025</v>
      </c>
      <c r="I542" s="80">
        <v>500</v>
      </c>
      <c r="J542" s="80">
        <f>+E542*I542</f>
        <v>750</v>
      </c>
      <c r="K542" s="80">
        <f>+H542+J542</f>
        <v>2775</v>
      </c>
      <c r="L542" s="195"/>
    </row>
    <row r="543" spans="1:12" ht="20.85" customHeight="1" x14ac:dyDescent="0.3">
      <c r="A543" s="195"/>
      <c r="B543" s="84"/>
      <c r="C543" s="85"/>
      <c r="D543" s="160" t="s">
        <v>496</v>
      </c>
      <c r="E543" s="251"/>
      <c r="F543" s="115"/>
      <c r="G543" s="99"/>
      <c r="H543" s="80"/>
      <c r="I543" s="99"/>
      <c r="J543" s="99"/>
      <c r="K543" s="80"/>
      <c r="L543" s="195"/>
    </row>
    <row r="544" spans="1:12" ht="20.85" customHeight="1" x14ac:dyDescent="0.3">
      <c r="A544" s="100"/>
      <c r="B544" s="204"/>
      <c r="C544" s="205" t="s">
        <v>14</v>
      </c>
      <c r="D544" s="160" t="s">
        <v>497</v>
      </c>
      <c r="E544" s="259">
        <v>10</v>
      </c>
      <c r="F544" s="100" t="s">
        <v>17</v>
      </c>
      <c r="G544" s="80">
        <v>45</v>
      </c>
      <c r="H544" s="80">
        <f t="shared" si="16"/>
        <v>450</v>
      </c>
      <c r="I544" s="86" t="s">
        <v>14</v>
      </c>
      <c r="J544" s="86" t="s">
        <v>14</v>
      </c>
      <c r="K544" s="99">
        <f>E544*G544</f>
        <v>450</v>
      </c>
      <c r="L544" s="206"/>
    </row>
    <row r="545" spans="1:12" ht="20.85" customHeight="1" x14ac:dyDescent="0.3">
      <c r="A545" s="100"/>
      <c r="B545" s="204"/>
      <c r="C545" s="205" t="s">
        <v>14</v>
      </c>
      <c r="D545" s="160" t="s">
        <v>498</v>
      </c>
      <c r="E545" s="259">
        <v>10</v>
      </c>
      <c r="F545" s="100" t="s">
        <v>30</v>
      </c>
      <c r="G545" s="80">
        <v>9</v>
      </c>
      <c r="H545" s="80">
        <f t="shared" si="16"/>
        <v>90</v>
      </c>
      <c r="I545" s="86" t="s">
        <v>14</v>
      </c>
      <c r="J545" s="86" t="s">
        <v>14</v>
      </c>
      <c r="K545" s="99">
        <f>E545*G545</f>
        <v>90</v>
      </c>
      <c r="L545" s="206"/>
    </row>
    <row r="546" spans="1:12" ht="20.85" customHeight="1" x14ac:dyDescent="0.3">
      <c r="A546" s="410"/>
      <c r="B546" s="411"/>
      <c r="C546" s="412" t="s">
        <v>14</v>
      </c>
      <c r="D546" s="326" t="s">
        <v>457</v>
      </c>
      <c r="E546" s="408">
        <v>30</v>
      </c>
      <c r="F546" s="321" t="s">
        <v>42</v>
      </c>
      <c r="G546" s="296">
        <v>23</v>
      </c>
      <c r="H546" s="296">
        <f t="shared" si="16"/>
        <v>690</v>
      </c>
      <c r="I546" s="302" t="s">
        <v>14</v>
      </c>
      <c r="J546" s="302" t="s">
        <v>14</v>
      </c>
      <c r="K546" s="327">
        <f>E546*G546</f>
        <v>690</v>
      </c>
      <c r="L546" s="413"/>
    </row>
    <row r="547" spans="1:12" ht="20.85" customHeight="1" x14ac:dyDescent="0.3">
      <c r="A547" s="89"/>
      <c r="B547" s="90" t="s">
        <v>62</v>
      </c>
      <c r="C547" s="66" t="s">
        <v>588</v>
      </c>
      <c r="D547" s="79" t="s">
        <v>521</v>
      </c>
      <c r="E547" s="236"/>
      <c r="F547" s="91"/>
      <c r="G547" s="86"/>
      <c r="H547" s="86"/>
      <c r="I547" s="86"/>
      <c r="J547" s="86"/>
      <c r="K547" s="86"/>
      <c r="L547" s="92"/>
    </row>
    <row r="548" spans="1:12" ht="20.85" customHeight="1" x14ac:dyDescent="0.3">
      <c r="A548" s="207"/>
      <c r="B548" s="159"/>
      <c r="C548" s="85" t="s">
        <v>14</v>
      </c>
      <c r="D548" s="76" t="s">
        <v>202</v>
      </c>
      <c r="E548" s="35"/>
      <c r="F548" s="95"/>
      <c r="G548" s="36"/>
      <c r="H548" s="41"/>
      <c r="I548" s="36"/>
      <c r="J548" s="96"/>
      <c r="K548" s="36"/>
      <c r="L548" s="97"/>
    </row>
    <row r="549" spans="1:12" ht="20.85" customHeight="1" x14ac:dyDescent="0.3">
      <c r="A549" s="207"/>
      <c r="B549" s="159"/>
      <c r="C549" s="85" t="s">
        <v>62</v>
      </c>
      <c r="D549" s="76" t="s">
        <v>203</v>
      </c>
      <c r="E549" s="35">
        <v>45</v>
      </c>
      <c r="F549" s="95" t="s">
        <v>16</v>
      </c>
      <c r="G549" s="6">
        <v>1640</v>
      </c>
      <c r="H549" s="6">
        <f>+E549*G549</f>
        <v>73800</v>
      </c>
      <c r="I549" s="6">
        <v>448</v>
      </c>
      <c r="J549" s="65">
        <f>+I549*E549</f>
        <v>20160</v>
      </c>
      <c r="K549" s="6">
        <f>J549+H549</f>
        <v>93960</v>
      </c>
      <c r="L549" s="100"/>
    </row>
    <row r="550" spans="1:12" ht="20.85" customHeight="1" x14ac:dyDescent="0.3">
      <c r="A550" s="172"/>
      <c r="B550" s="84" t="s">
        <v>62</v>
      </c>
      <c r="C550" s="66" t="s">
        <v>589</v>
      </c>
      <c r="D550" s="76" t="s">
        <v>90</v>
      </c>
      <c r="E550" s="35"/>
      <c r="F550" s="35"/>
      <c r="G550" s="36"/>
      <c r="H550" s="41"/>
      <c r="I550" s="36"/>
      <c r="J550" s="98"/>
      <c r="K550" s="98"/>
      <c r="L550" s="172"/>
    </row>
    <row r="551" spans="1:12" ht="20.85" customHeight="1" x14ac:dyDescent="0.3">
      <c r="A551" s="172"/>
      <c r="B551" s="84"/>
      <c r="C551" s="85" t="s">
        <v>14</v>
      </c>
      <c r="D551" s="37" t="s">
        <v>99</v>
      </c>
      <c r="E551" s="35">
        <v>1.93</v>
      </c>
      <c r="F551" s="32" t="s">
        <v>49</v>
      </c>
      <c r="G551" s="33">
        <v>0</v>
      </c>
      <c r="H551" s="33">
        <v>0</v>
      </c>
      <c r="I551" s="33">
        <v>125</v>
      </c>
      <c r="J551" s="166">
        <v>300</v>
      </c>
      <c r="K551" s="71">
        <f>E551*I551</f>
        <v>241.25</v>
      </c>
      <c r="L551" s="172"/>
    </row>
    <row r="552" spans="1:12" ht="20.85" customHeight="1" x14ac:dyDescent="0.3">
      <c r="A552" s="172"/>
      <c r="B552" s="84"/>
      <c r="C552" s="85" t="s">
        <v>14</v>
      </c>
      <c r="D552" s="37" t="s">
        <v>91</v>
      </c>
      <c r="E552" s="244">
        <v>11</v>
      </c>
      <c r="F552" s="32" t="s">
        <v>17</v>
      </c>
      <c r="G552" s="33">
        <v>250</v>
      </c>
      <c r="H552" s="33">
        <f>E552*G552</f>
        <v>2750</v>
      </c>
      <c r="I552" s="33">
        <v>179</v>
      </c>
      <c r="J552" s="71">
        <f>E552*I552</f>
        <v>1969</v>
      </c>
      <c r="K552" s="71">
        <f>H552+J552</f>
        <v>4719</v>
      </c>
      <c r="L552" s="172"/>
    </row>
    <row r="553" spans="1:12" ht="20.85" customHeight="1" x14ac:dyDescent="0.3">
      <c r="A553" s="172"/>
      <c r="B553" s="84"/>
      <c r="C553" s="85" t="s">
        <v>14</v>
      </c>
      <c r="D553" s="34" t="s">
        <v>609</v>
      </c>
      <c r="E553" s="244">
        <v>2</v>
      </c>
      <c r="F553" s="32" t="s">
        <v>17</v>
      </c>
      <c r="G553" s="6">
        <v>725</v>
      </c>
      <c r="H553" s="6">
        <f>E553*G553</f>
        <v>1450</v>
      </c>
      <c r="I553" s="6">
        <v>276</v>
      </c>
      <c r="J553" s="24">
        <f>E553*I553</f>
        <v>552</v>
      </c>
      <c r="K553" s="24">
        <f>H553+J553</f>
        <v>2002</v>
      </c>
      <c r="L553" s="172"/>
    </row>
    <row r="554" spans="1:12" ht="20.85" customHeight="1" x14ac:dyDescent="0.3">
      <c r="A554" s="172"/>
      <c r="B554" s="84"/>
      <c r="C554" s="85" t="s">
        <v>14</v>
      </c>
      <c r="D554" s="37" t="s">
        <v>501</v>
      </c>
      <c r="E554" s="244">
        <v>18</v>
      </c>
      <c r="F554" s="32" t="s">
        <v>17</v>
      </c>
      <c r="G554" s="33">
        <v>260</v>
      </c>
      <c r="H554" s="33">
        <f>E554*G554</f>
        <v>4680</v>
      </c>
      <c r="I554" s="33">
        <v>100</v>
      </c>
      <c r="J554" s="71">
        <f>E554*I554</f>
        <v>1800</v>
      </c>
      <c r="K554" s="71">
        <f>H554+J554</f>
        <v>6480</v>
      </c>
      <c r="L554" s="172"/>
    </row>
    <row r="555" spans="1:12" ht="20.85" customHeight="1" x14ac:dyDescent="0.3">
      <c r="A555" s="172"/>
      <c r="B555" s="84"/>
      <c r="C555" s="85" t="s">
        <v>14</v>
      </c>
      <c r="D555" s="68" t="s">
        <v>48</v>
      </c>
      <c r="E555" s="244">
        <v>20</v>
      </c>
      <c r="F555" s="32" t="s">
        <v>15</v>
      </c>
      <c r="G555" s="33">
        <v>43</v>
      </c>
      <c r="H555" s="33">
        <f>E555*G555</f>
        <v>860</v>
      </c>
      <c r="I555" s="33">
        <v>38</v>
      </c>
      <c r="J555" s="71">
        <f>E555*I555</f>
        <v>760</v>
      </c>
      <c r="K555" s="71">
        <f>H555+J555</f>
        <v>1620</v>
      </c>
      <c r="L555" s="172"/>
    </row>
    <row r="556" spans="1:12" ht="20.85" customHeight="1" x14ac:dyDescent="0.3">
      <c r="A556" s="172"/>
      <c r="B556" s="84"/>
      <c r="C556" s="85" t="s">
        <v>14</v>
      </c>
      <c r="D556" s="68" t="s">
        <v>502</v>
      </c>
      <c r="E556" s="256"/>
      <c r="F556" s="208"/>
      <c r="G556" s="209"/>
      <c r="H556" s="210"/>
      <c r="I556" s="33"/>
      <c r="J556" s="211"/>
      <c r="K556" s="71"/>
      <c r="L556" s="172"/>
    </row>
    <row r="557" spans="1:12" ht="20.85" customHeight="1" x14ac:dyDescent="0.3">
      <c r="A557" s="172"/>
      <c r="B557" s="84"/>
      <c r="C557" s="212"/>
      <c r="D557" s="68" t="s">
        <v>448</v>
      </c>
      <c r="E557" s="256"/>
      <c r="F557" s="208"/>
      <c r="G557" s="209"/>
      <c r="H557" s="210"/>
      <c r="I557" s="33"/>
      <c r="J557" s="211"/>
      <c r="K557" s="71"/>
      <c r="L557" s="172"/>
    </row>
    <row r="558" spans="1:12" ht="20.85" customHeight="1" x14ac:dyDescent="0.3">
      <c r="A558" s="172"/>
      <c r="B558" s="84"/>
      <c r="C558" s="212"/>
      <c r="D558" s="191" t="s">
        <v>24</v>
      </c>
      <c r="E558" s="258">
        <v>36</v>
      </c>
      <c r="F558" s="100" t="s">
        <v>15</v>
      </c>
      <c r="G558" s="174">
        <v>294.85000000000002</v>
      </c>
      <c r="H558" s="80">
        <f>+E558*G558</f>
        <v>10614.6</v>
      </c>
      <c r="I558" s="101">
        <v>65.16</v>
      </c>
      <c r="J558" s="80">
        <f>+E558*I558</f>
        <v>2345.7599999999998</v>
      </c>
      <c r="K558" s="101">
        <f>+H558+J558</f>
        <v>12960.36</v>
      </c>
      <c r="L558" s="172"/>
    </row>
    <row r="559" spans="1:12" ht="20.85" customHeight="1" x14ac:dyDescent="0.3">
      <c r="A559" s="89"/>
      <c r="B559" s="428" t="s">
        <v>600</v>
      </c>
      <c r="C559" s="429"/>
      <c r="D559" s="429"/>
      <c r="E559" s="236"/>
      <c r="F559" s="91"/>
      <c r="G559" s="86"/>
      <c r="H559" s="86"/>
      <c r="I559" s="86"/>
      <c r="J559" s="86"/>
      <c r="K559" s="377">
        <f>SUM(K481:K558)</f>
        <v>776577.93</v>
      </c>
      <c r="L559" s="92"/>
    </row>
    <row r="560" spans="1:12" ht="20.85" customHeight="1" x14ac:dyDescent="0.3">
      <c r="A560" s="89"/>
      <c r="B560" s="392"/>
      <c r="C560" s="393"/>
      <c r="D560" s="393"/>
      <c r="E560" s="236"/>
      <c r="F560" s="91"/>
      <c r="G560" s="86"/>
      <c r="H560" s="86"/>
      <c r="I560" s="86"/>
      <c r="J560" s="86"/>
      <c r="K560" s="377"/>
      <c r="L560" s="92"/>
    </row>
    <row r="561" spans="1:12" ht="20.85" customHeight="1" x14ac:dyDescent="0.45">
      <c r="A561" s="89"/>
      <c r="B561" s="428" t="s">
        <v>618</v>
      </c>
      <c r="C561" s="429"/>
      <c r="D561" s="429"/>
      <c r="E561" s="236"/>
      <c r="F561" s="91"/>
      <c r="G561" s="86"/>
      <c r="H561" s="86"/>
      <c r="I561" s="86"/>
      <c r="J561" s="86"/>
      <c r="K561" s="157">
        <f>SUM(K559,K479,K446,K438,K425,K419,K386,K362,K351,K344,K337,K328,K323,K319)</f>
        <v>2505662.4600000004</v>
      </c>
      <c r="L561" s="92"/>
    </row>
    <row r="562" spans="1:12" ht="20.85" customHeight="1" x14ac:dyDescent="0.3">
      <c r="A562" s="89"/>
      <c r="B562" s="435" t="s">
        <v>590</v>
      </c>
      <c r="C562" s="436"/>
      <c r="D562" s="437"/>
      <c r="E562" s="238"/>
      <c r="F562" s="8"/>
      <c r="G562" s="6"/>
      <c r="H562" s="70"/>
      <c r="I562" s="6"/>
      <c r="J562" s="23"/>
      <c r="K562" s="44">
        <f>SUM(K561,K309)</f>
        <v>5895123.1300000008</v>
      </c>
      <c r="L562" s="92"/>
    </row>
    <row r="563" spans="1:12" ht="20.85" customHeight="1" x14ac:dyDescent="0.3">
      <c r="A563" s="89"/>
      <c r="B563" s="435" t="s">
        <v>619</v>
      </c>
      <c r="C563" s="436"/>
      <c r="D563" s="437"/>
      <c r="E563" s="245"/>
      <c r="F563" s="8"/>
      <c r="G563" s="6"/>
      <c r="H563" s="70"/>
      <c r="I563" s="6"/>
      <c r="J563" s="23"/>
      <c r="K563" s="123">
        <v>1.2930999999999999</v>
      </c>
      <c r="L563" s="92"/>
    </row>
    <row r="564" spans="1:12" ht="20.85" customHeight="1" x14ac:dyDescent="0.3">
      <c r="A564" s="89"/>
      <c r="B564" s="435" t="s">
        <v>620</v>
      </c>
      <c r="C564" s="436"/>
      <c r="D564" s="437"/>
      <c r="E564" s="245"/>
      <c r="F564" s="8"/>
      <c r="G564" s="6"/>
      <c r="H564" s="70"/>
      <c r="I564" s="6"/>
      <c r="J564" s="23"/>
      <c r="K564" s="119">
        <v>7622983.71</v>
      </c>
      <c r="L564" s="92"/>
    </row>
    <row r="565" spans="1:12" ht="20.85" customHeight="1" x14ac:dyDescent="0.3">
      <c r="A565" s="89"/>
      <c r="B565" s="385"/>
      <c r="C565" s="386"/>
      <c r="D565" s="387"/>
      <c r="E565" s="245"/>
      <c r="F565" s="8"/>
      <c r="G565" s="6"/>
      <c r="H565" s="70"/>
      <c r="I565" s="6"/>
      <c r="J565" s="23"/>
      <c r="K565" s="119"/>
      <c r="L565" s="92"/>
    </row>
    <row r="566" spans="1:12" ht="20.85" customHeight="1" x14ac:dyDescent="0.3">
      <c r="A566" s="299"/>
      <c r="B566" s="396"/>
      <c r="C566" s="397"/>
      <c r="D566" s="398"/>
      <c r="E566" s="414"/>
      <c r="F566" s="276"/>
      <c r="G566" s="281"/>
      <c r="H566" s="347"/>
      <c r="I566" s="281"/>
      <c r="J566" s="287"/>
      <c r="K566" s="334"/>
      <c r="L566" s="304"/>
    </row>
    <row r="567" spans="1:12" ht="20.85" customHeight="1" x14ac:dyDescent="0.45">
      <c r="A567" s="91">
        <v>3</v>
      </c>
      <c r="B567" s="471" t="s">
        <v>621</v>
      </c>
      <c r="C567" s="472"/>
      <c r="D567" s="473"/>
      <c r="E567" s="236"/>
      <c r="F567" s="91"/>
      <c r="G567" s="86"/>
      <c r="H567" s="86"/>
      <c r="I567" s="86"/>
      <c r="J567" s="86"/>
      <c r="K567" s="157"/>
      <c r="L567" s="92"/>
    </row>
    <row r="568" spans="1:12" ht="20.85" customHeight="1" x14ac:dyDescent="0.3">
      <c r="A568" s="89"/>
      <c r="B568" s="378">
        <v>3.1</v>
      </c>
      <c r="C568" s="426" t="s">
        <v>116</v>
      </c>
      <c r="D568" s="427"/>
      <c r="E568" s="244"/>
      <c r="F568" s="32"/>
      <c r="G568" s="33"/>
      <c r="H568" s="33"/>
      <c r="I568" s="42"/>
      <c r="J568" s="42"/>
      <c r="K568" s="33"/>
      <c r="L568" s="92"/>
    </row>
    <row r="569" spans="1:12" ht="20.85" customHeight="1" x14ac:dyDescent="0.3">
      <c r="A569" s="89"/>
      <c r="B569" s="379"/>
      <c r="C569" s="426" t="s">
        <v>60</v>
      </c>
      <c r="D569" s="427"/>
      <c r="E569" s="244">
        <v>20</v>
      </c>
      <c r="F569" s="32" t="s">
        <v>26</v>
      </c>
      <c r="G569" s="33">
        <v>9980</v>
      </c>
      <c r="H569" s="33">
        <f>+E569*G569</f>
        <v>199600</v>
      </c>
      <c r="I569" s="86" t="s">
        <v>14</v>
      </c>
      <c r="J569" s="86" t="s">
        <v>14</v>
      </c>
      <c r="K569" s="99">
        <f>E569*G569</f>
        <v>199600</v>
      </c>
      <c r="L569" s="92"/>
    </row>
    <row r="570" spans="1:12" ht="20.85" customHeight="1" x14ac:dyDescent="0.3">
      <c r="A570" s="89"/>
      <c r="B570" s="197">
        <v>3.2</v>
      </c>
      <c r="C570" s="426" t="s">
        <v>87</v>
      </c>
      <c r="D570" s="427"/>
      <c r="E570" s="244"/>
      <c r="F570" s="32"/>
      <c r="G570" s="198"/>
      <c r="H570" s="198"/>
      <c r="I570" s="198"/>
      <c r="J570" s="199"/>
      <c r="K570" s="200"/>
      <c r="L570" s="33"/>
    </row>
    <row r="571" spans="1:12" ht="20.85" customHeight="1" x14ac:dyDescent="0.3">
      <c r="A571" s="89"/>
      <c r="B571" s="197"/>
      <c r="C571" s="426" t="s">
        <v>88</v>
      </c>
      <c r="D571" s="427"/>
      <c r="E571" s="244"/>
      <c r="F571" s="32"/>
      <c r="G571" s="198"/>
      <c r="H571" s="198"/>
      <c r="I571" s="33"/>
      <c r="J571" s="166"/>
      <c r="K571" s="200"/>
      <c r="L571" s="33"/>
    </row>
    <row r="572" spans="1:12" ht="20.85" customHeight="1" x14ac:dyDescent="0.3">
      <c r="A572" s="89"/>
      <c r="B572" s="197"/>
      <c r="C572" s="426" t="s">
        <v>89</v>
      </c>
      <c r="D572" s="427"/>
      <c r="E572" s="244">
        <v>20</v>
      </c>
      <c r="F572" s="32" t="s">
        <v>26</v>
      </c>
      <c r="G572" s="33">
        <v>4210</v>
      </c>
      <c r="H572" s="33">
        <f>E572*G572</f>
        <v>84200</v>
      </c>
      <c r="I572" s="86" t="s">
        <v>14</v>
      </c>
      <c r="J572" s="86" t="s">
        <v>14</v>
      </c>
      <c r="K572" s="99">
        <f>E572*G572</f>
        <v>84200</v>
      </c>
      <c r="L572" s="33"/>
    </row>
    <row r="573" spans="1:12" ht="20.85" customHeight="1" x14ac:dyDescent="0.45">
      <c r="A573" s="89"/>
      <c r="B573" s="428" t="s">
        <v>622</v>
      </c>
      <c r="C573" s="429"/>
      <c r="D573" s="429"/>
      <c r="E573" s="236"/>
      <c r="F573" s="91"/>
      <c r="G573" s="86"/>
      <c r="H573" s="86"/>
      <c r="I573" s="86"/>
      <c r="J573" s="86"/>
      <c r="K573" s="157">
        <f>SUM(K569:K572)</f>
        <v>283800</v>
      </c>
      <c r="L573" s="92"/>
    </row>
    <row r="574" spans="1:12" ht="20.85" customHeight="1" x14ac:dyDescent="0.3">
      <c r="A574" s="8">
        <v>4</v>
      </c>
      <c r="B574" s="430" t="s">
        <v>362</v>
      </c>
      <c r="C574" s="424"/>
      <c r="D574" s="425"/>
      <c r="E574" s="245"/>
      <c r="F574" s="8"/>
      <c r="G574" s="6"/>
      <c r="H574" s="70"/>
      <c r="I574" s="6"/>
      <c r="J574" s="23"/>
      <c r="K574" s="120" t="s">
        <v>62</v>
      </c>
      <c r="L574" s="8" t="s">
        <v>506</v>
      </c>
    </row>
    <row r="575" spans="1:12" ht="20.85" customHeight="1" x14ac:dyDescent="0.3">
      <c r="A575" s="9"/>
      <c r="B575" s="135">
        <v>4.0999999999999996</v>
      </c>
      <c r="C575" s="474" t="s">
        <v>599</v>
      </c>
      <c r="D575" s="475"/>
      <c r="E575" s="117"/>
      <c r="F575" s="9"/>
      <c r="G575" s="9"/>
      <c r="H575" s="1"/>
      <c r="I575" s="9"/>
      <c r="J575" s="9"/>
      <c r="K575" s="11"/>
      <c r="L575" s="8" t="s">
        <v>62</v>
      </c>
    </row>
    <row r="576" spans="1:12" ht="20.85" customHeight="1" x14ac:dyDescent="0.3">
      <c r="A576" s="9"/>
      <c r="B576" s="135"/>
      <c r="C576" s="474" t="s">
        <v>363</v>
      </c>
      <c r="D576" s="475"/>
      <c r="E576" s="117">
        <v>4</v>
      </c>
      <c r="F576" s="8" t="s">
        <v>364</v>
      </c>
      <c r="G576" s="65">
        <v>650</v>
      </c>
      <c r="H576" s="6">
        <f>E576*G576</f>
        <v>2600</v>
      </c>
      <c r="I576" s="26">
        <v>0</v>
      </c>
      <c r="J576" s="26">
        <v>0</v>
      </c>
      <c r="K576" s="121">
        <f>H576+J576</f>
        <v>2600</v>
      </c>
      <c r="L576" s="9"/>
    </row>
    <row r="577" spans="1:13" ht="20.85" customHeight="1" x14ac:dyDescent="0.3">
      <c r="A577" s="9"/>
      <c r="B577" s="435" t="s">
        <v>623</v>
      </c>
      <c r="C577" s="436"/>
      <c r="D577" s="437"/>
      <c r="E577" s="117"/>
      <c r="F577" s="8"/>
      <c r="G577" s="6"/>
      <c r="H577" s="65"/>
      <c r="I577" s="383"/>
      <c r="J577" s="26"/>
      <c r="K577" s="44">
        <f>K576</f>
        <v>2600</v>
      </c>
      <c r="L577" s="9"/>
    </row>
    <row r="578" spans="1:13" ht="20.85" customHeight="1" x14ac:dyDescent="0.3">
      <c r="A578" s="122"/>
      <c r="B578" s="428" t="s">
        <v>624</v>
      </c>
      <c r="C578" s="429"/>
      <c r="D578" s="429"/>
      <c r="E578" s="87"/>
      <c r="F578" s="214"/>
      <c r="G578" s="65"/>
      <c r="H578" s="6"/>
      <c r="I578" s="26"/>
      <c r="J578" s="26"/>
      <c r="K578" s="44">
        <f>SUM(K564,K573,K577)</f>
        <v>7909383.71</v>
      </c>
      <c r="L578" s="9"/>
    </row>
    <row r="579" spans="1:13" ht="20.85" customHeight="1" x14ac:dyDescent="0.3">
      <c r="A579" s="382"/>
      <c r="B579" s="469" t="s">
        <v>598</v>
      </c>
      <c r="C579" s="470"/>
      <c r="D579" s="470"/>
      <c r="E579" s="306"/>
      <c r="F579" s="382"/>
      <c r="G579" s="382"/>
      <c r="H579" s="382"/>
      <c r="I579" s="382"/>
      <c r="J579" s="382"/>
      <c r="K579" s="405">
        <v>7909300</v>
      </c>
      <c r="L579" s="331" t="s">
        <v>365</v>
      </c>
    </row>
    <row r="580" spans="1:13" ht="20.85" customHeight="1" x14ac:dyDescent="0.3">
      <c r="A580" s="2"/>
      <c r="B580" s="402"/>
      <c r="C580" s="402"/>
      <c r="D580" s="402"/>
      <c r="E580" s="88"/>
      <c r="F580" s="2"/>
      <c r="G580" s="2"/>
      <c r="H580" s="2"/>
      <c r="I580" s="2"/>
      <c r="J580" s="2"/>
      <c r="K580" s="332"/>
      <c r="L580" s="402"/>
    </row>
    <row r="581" spans="1:13" ht="20.85" customHeight="1" x14ac:dyDescent="0.3">
      <c r="A581" s="1" t="s">
        <v>594</v>
      </c>
      <c r="B581" s="104"/>
      <c r="C581" s="1"/>
      <c r="D581" s="275"/>
      <c r="E581" s="3"/>
      <c r="F581" s="3"/>
      <c r="G581" s="3"/>
      <c r="H581" s="3"/>
      <c r="I581" s="3"/>
      <c r="J581" s="3"/>
      <c r="K581" s="1"/>
      <c r="L581" s="1"/>
      <c r="M581" s="1"/>
    </row>
    <row r="582" spans="1:13" ht="20.85" customHeight="1" x14ac:dyDescent="0.3">
      <c r="A582" s="1" t="s">
        <v>632</v>
      </c>
      <c r="B582" s="104"/>
      <c r="C582" s="1"/>
      <c r="D582" s="275"/>
      <c r="E582" s="3"/>
      <c r="F582" s="3"/>
      <c r="G582" s="3"/>
      <c r="H582" s="3"/>
      <c r="I582" s="3"/>
      <c r="J582" s="3"/>
      <c r="K582" s="1"/>
      <c r="L582" s="1"/>
      <c r="M582" s="1"/>
    </row>
    <row r="583" spans="1:13" ht="20.85" customHeight="1" x14ac:dyDescent="0.3">
      <c r="A583" s="467" t="s">
        <v>631</v>
      </c>
      <c r="B583" s="467"/>
      <c r="C583" s="467"/>
      <c r="D583" s="467"/>
      <c r="E583" s="467"/>
      <c r="F583" s="467"/>
      <c r="G583" s="467"/>
      <c r="H583" s="467"/>
      <c r="I583" s="467"/>
      <c r="J583" s="467"/>
      <c r="K583" s="467"/>
      <c r="L583" s="467"/>
      <c r="M583" s="467"/>
    </row>
    <row r="584" spans="1:13" ht="20.85" customHeight="1" x14ac:dyDescent="0.3">
      <c r="A584" s="1" t="s">
        <v>630</v>
      </c>
      <c r="B584" s="104"/>
      <c r="E584" s="228"/>
    </row>
    <row r="585" spans="1:13" ht="20.85" customHeight="1" x14ac:dyDescent="0.25">
      <c r="B585" s="468"/>
      <c r="C585" s="468"/>
      <c r="D585" s="468"/>
      <c r="E585" s="228"/>
    </row>
  </sheetData>
  <mergeCells count="66">
    <mergeCell ref="B328:D328"/>
    <mergeCell ref="B344:D344"/>
    <mergeCell ref="B362:D362"/>
    <mergeCell ref="A583:M583"/>
    <mergeCell ref="B585:D585"/>
    <mergeCell ref="B579:D579"/>
    <mergeCell ref="B578:D578"/>
    <mergeCell ref="B561:D561"/>
    <mergeCell ref="B564:D564"/>
    <mergeCell ref="B567:D567"/>
    <mergeCell ref="C568:D568"/>
    <mergeCell ref="B562:D562"/>
    <mergeCell ref="B577:D577"/>
    <mergeCell ref="C575:D575"/>
    <mergeCell ref="C576:D576"/>
    <mergeCell ref="B479:D479"/>
    <mergeCell ref="A1:L1"/>
    <mergeCell ref="E3:H3"/>
    <mergeCell ref="A4:A6"/>
    <mergeCell ref="B4:D6"/>
    <mergeCell ref="E4:E6"/>
    <mergeCell ref="F4:F6"/>
    <mergeCell ref="G4:H4"/>
    <mergeCell ref="I4:J4"/>
    <mergeCell ref="B323:D323"/>
    <mergeCell ref="C324:D324"/>
    <mergeCell ref="C128:D128"/>
    <mergeCell ref="B7:D7"/>
    <mergeCell ref="B8:D8"/>
    <mergeCell ref="C9:D9"/>
    <mergeCell ref="C21:D21"/>
    <mergeCell ref="C27:D27"/>
    <mergeCell ref="C34:D34"/>
    <mergeCell ref="C47:D47"/>
    <mergeCell ref="C63:D63"/>
    <mergeCell ref="B309:D309"/>
    <mergeCell ref="B319:D319"/>
    <mergeCell ref="C320:D320"/>
    <mergeCell ref="C71:D71"/>
    <mergeCell ref="C82:D82"/>
    <mergeCell ref="C94:D94"/>
    <mergeCell ref="B574:D574"/>
    <mergeCell ref="C134:D134"/>
    <mergeCell ref="C135:D135"/>
    <mergeCell ref="C147:D147"/>
    <mergeCell ref="C174:D174"/>
    <mergeCell ref="C183:D183"/>
    <mergeCell ref="C191:D191"/>
    <mergeCell ref="C224:D224"/>
    <mergeCell ref="B308:D308"/>
    <mergeCell ref="B563:D563"/>
    <mergeCell ref="C352:D352"/>
    <mergeCell ref="B386:D386"/>
    <mergeCell ref="B559:D559"/>
    <mergeCell ref="C427:D427"/>
    <mergeCell ref="C428:D428"/>
    <mergeCell ref="C569:D569"/>
    <mergeCell ref="C570:D570"/>
    <mergeCell ref="C571:D571"/>
    <mergeCell ref="C572:D572"/>
    <mergeCell ref="B573:D573"/>
    <mergeCell ref="B337:D337"/>
    <mergeCell ref="C338:D338"/>
    <mergeCell ref="B351:D351"/>
    <mergeCell ref="B419:D419"/>
    <mergeCell ref="C420:D420"/>
  </mergeCells>
  <pageMargins left="0.39370078740157483" right="0" top="0.35433070866141736" bottom="0.39370078740157483" header="0.31496062992125984" footer="0.31496062992125984"/>
  <pageSetup paperSize="9" orientation="landscape" horizontalDpi="0" verticalDpi="0" r:id="rId1"/>
  <headerFooter>
    <oddHeader>&amp;R&amp;"TH SarabunPSK,ธรรมดา"&amp;14
หน้าที่ &amp;P ใน &amp;N หน้า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3</vt:i4>
      </vt:variant>
      <vt:variant>
        <vt:lpstr>ช่วงที่มีชื่อ</vt:lpstr>
      </vt:variant>
      <vt:variant>
        <vt:i4>2</vt:i4>
      </vt:variant>
    </vt:vector>
  </HeadingPairs>
  <TitlesOfParts>
    <vt:vector size="5" baseType="lpstr">
      <vt:lpstr>Sheet2</vt:lpstr>
      <vt:lpstr>Sheet3</vt:lpstr>
      <vt:lpstr>BOQ ปร.4</vt:lpstr>
      <vt:lpstr>'BOQ ปร.4'!Print_Area</vt:lpstr>
      <vt:lpstr>'BOQ ปร.4'!Print_Titles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</dc:creator>
  <cp:lastModifiedBy>User</cp:lastModifiedBy>
  <cp:lastPrinted>2021-01-06T01:33:37Z</cp:lastPrinted>
  <dcterms:created xsi:type="dcterms:W3CDTF">2015-10-23T01:38:30Z</dcterms:created>
  <dcterms:modified xsi:type="dcterms:W3CDTF">2021-01-12T08:18:06Z</dcterms:modified>
</cp:coreProperties>
</file>